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Drywall Takeoff" state="visible" r:id="rId5"/>
    <sheet sheetId="3" name="Unit Prices" state="visible" r:id="rId6"/>
    <sheet sheetId="4" name="How to Use" state="visible" r:id="rId7"/>
  </sheets>
  <definedNames>
    <definedName name="_xlnm.Print_Area" localSheetId="0">'Estimate'!$A1:$G82</definedName>
  </definedNames>
  <calcPr calcId="171027" fullCalcOnLoad="1"/>
</workbook>
</file>

<file path=xl/sharedStrings.xml><?xml version="1.0" encoding="utf-8"?>
<sst xmlns="http://schemas.openxmlformats.org/spreadsheetml/2006/main" count="219" uniqueCount="175">
  <si>
    <t>Drywall Estimate</t>
  </si>
  <si>
    <t>Amber = your inputs</t>
  </si>
  <si>
    <t>Customer-facing estimate by phase — hang, tape &amp; finish, texture &amp; cleanup — with tax, deposit and balance computed. Print fits one page.</t>
  </si>
  <si>
    <t>Amber cells are yours to fill in. Everything else calculates.</t>
  </si>
  <si>
    <t>YOUR COMPANY</t>
  </si>
  <si>
    <t>ESTIMATE</t>
  </si>
  <si>
    <t>Company</t>
  </si>
  <si>
    <t>Estimate no.</t>
  </si>
  <si>
    <t>Address</t>
  </si>
  <si>
    <t>Date</t>
  </si>
  <si>
    <t>Phone / email / license</t>
  </si>
  <si>
    <t>Valid until</t>
  </si>
  <si>
    <t>PREPARED FOR</t>
  </si>
  <si>
    <t>JOB</t>
  </si>
  <si>
    <t>Customer</t>
  </si>
  <si>
    <t>Job address</t>
  </si>
  <si>
    <t>Estimated start</t>
  </si>
  <si>
    <t>Phone / email</t>
  </si>
  <si>
    <t>Prepared by</t>
  </si>
  <si>
    <t>JOB SPECS</t>
  </si>
  <si>
    <t>Board area</t>
  </si>
  <si>
    <t>Board type</t>
  </si>
  <si>
    <t>Finish level</t>
  </si>
  <si>
    <t>Ceiling height</t>
  </si>
  <si>
    <t>Texture</t>
  </si>
  <si>
    <t>SCOPE OF WORK</t>
  </si>
  <si>
    <t>#</t>
  </si>
  <si>
    <t>DESCRIPTION</t>
  </si>
  <si>
    <t>QTY</t>
  </si>
  <si>
    <t>UNIT</t>
  </si>
  <si>
    <t>UNIT PRICE</t>
  </si>
  <si>
    <t>TAX?</t>
  </si>
  <si>
    <t>AMOUNT</t>
  </si>
  <si>
    <t>HANG</t>
  </si>
  <si>
    <t/>
  </si>
  <si>
    <t>Hang subtotal</t>
  </si>
  <si>
    <t>TAPE &amp; FINISH</t>
  </si>
  <si>
    <t>Tape &amp; finish subtotal</t>
  </si>
  <si>
    <t>TEXTURE, SPECIALTY &amp; CLEANUP</t>
  </si>
  <si>
    <t>Texture, specialty &amp; cleanup subtotal</t>
  </si>
  <si>
    <t>Subtotal</t>
  </si>
  <si>
    <t>Taxable amount (lines marked Y)</t>
  </si>
  <si>
    <t>Sales tax — enter your rate (0% if tax is in your prices) →</t>
  </si>
  <si>
    <t>ESTIMATE TOTAL</t>
  </si>
  <si>
    <t>Deposit due on acceptance — enter % →</t>
  </si>
  <si>
    <t>Balance due on completion</t>
  </si>
  <si>
    <t>OPT.</t>
  </si>
  <si>
    <t>OPTIONAL ITEMS — PRICED SEPARATELY, NOT IN THE TOTAL</t>
  </si>
  <si>
    <t>ADD</t>
  </si>
  <si>
    <t>A</t>
  </si>
  <si>
    <t>B</t>
  </si>
  <si>
    <t>C</t>
  </si>
  <si>
    <t>TERMS — DEPOSIT, PAYMENT, INSPECTIONS, EXCLUSIONS, WARRANTY</t>
  </si>
  <si>
    <t>ACCEPTED BY (CUSTOMER)</t>
  </si>
  <si>
    <t>ESTIMATED BY</t>
  </si>
  <si>
    <t>SIGNATURE</t>
  </si>
  <si>
    <t>PRINTED NAME / TITLE</t>
  </si>
  <si>
    <t>DATE</t>
  </si>
  <si>
    <t>Measured from the framing before board goes up. Owner changes and framing problems are priced by written change order first. Check your state’s home-improvement contract rules. Not legal advice.</t>
  </si>
  <si>
    <t>Free template by BuildWorkPro — buildworkpro.com/templates.</t>
  </si>
  <si>
    <t>Drywall Takeoff</t>
  </si>
  <si>
    <t>Wall area = wall length × height − openings; ceiling area = length × width. Mark bath and laundry rooms Y to put them in moisture-resistant board.</t>
  </si>
  <si>
    <t>ROOM / AREA</t>
  </si>
  <si>
    <t>WALL LENGTH (LF)</t>
  </si>
  <si>
    <t>WALL HEIGHT (FT)</t>
  </si>
  <si>
    <t>CEILING LENGTH (FT)</t>
  </si>
  <si>
    <t>CEILING WIDTH (FT)</t>
  </si>
  <si>
    <t>OPENINGS TO DEDUCT (SQ FT)</t>
  </si>
  <si>
    <t>MR BOARD? (Y/N)</t>
  </si>
  <si>
    <t>WALL AREA (SQ FT)</t>
  </si>
  <si>
    <t>CEILING AREA (SQ FT)</t>
  </si>
  <si>
    <t>Family room</t>
  </si>
  <si>
    <t>N</t>
  </si>
  <si>
    <t>Rec area</t>
  </si>
  <si>
    <t>Bedroom + closet</t>
  </si>
  <si>
    <t>Bath, less tub alcove</t>
  </si>
  <si>
    <t>Y</t>
  </si>
  <si>
    <t>Hall + stair</t>
  </si>
  <si>
    <t>Room totals (sq ft)</t>
  </si>
  <si>
    <t>Of which in moisture-resistant board (rooms marked Y)</t>
  </si>
  <si>
    <t>SOFFITS, BULKHEADS AND BEAM WRAPS</t>
  </si>
  <si>
    <t>Soffit length (LF)</t>
  </si>
  <si>
    <t>Soffit girth — both sides + bottom (ft)</t>
  </si>
  <si>
    <t>Corner bead — outside corners, soffit edges and window returns (LF)</t>
  </si>
  <si>
    <t>BOARD BY TYPE</t>
  </si>
  <si>
    <t>SQ FT</t>
  </si>
  <si>
    <t>Soffit board (length × girth)</t>
  </si>
  <si>
    <t>Regular wall board — walls not marked Y, plus soffits</t>
  </si>
  <si>
    <t>Ceiling board — ceilings not marked Y</t>
  </si>
  <si>
    <t>Moisture-resistant board — walls and ceilings marked Y</t>
  </si>
  <si>
    <t>Total board to hang and finish (sq ft)</t>
  </si>
  <si>
    <t>Texture area — all ceilings plus soffits</t>
  </si>
  <si>
    <t>ASSUMPTIONS — CHECK THE BOARD, COMPOUND AND FASTENER LABELS</t>
  </si>
  <si>
    <t>Board waste — about 10% on open rooms, more on soffits and cut-up rooms</t>
  </si>
  <si>
    <t>Sheet width (ft) — 4 standard; 4.5 for 54-inch board</t>
  </si>
  <si>
    <t>Regular wall board — sheet length (ft): 8, 10 or 12</t>
  </si>
  <si>
    <t>Ceiling board — sheet length (ft)</t>
  </si>
  <si>
    <t>Moisture-resistant board — sheet length (ft)</t>
  </si>
  <si>
    <t>Joint compound, all coats — gallons per 1,000 sq ft (rule of thumb; check the product)</t>
  </si>
  <si>
    <t>Joint compound — gallons per box or pail (check the label)</t>
  </si>
  <si>
    <t>Paper tape — feet per 1,000 sq ft of board (rule of thumb)</t>
  </si>
  <si>
    <t>Paper tape — feet per roll</t>
  </si>
  <si>
    <t>Screws per 1,000 sq ft of board (check the fastening schedule)</t>
  </si>
  <si>
    <t>Screws per box (check the box)</t>
  </si>
  <si>
    <t>Corner bead — stick length (ft)</t>
  </si>
  <si>
    <t>Hang — sq ft per labor hour (your crews)</t>
  </si>
  <si>
    <t>Tape &amp; finish — sq ft per labor hour, all coats and sanding</t>
  </si>
  <si>
    <t>Texture — sq ft per labor hour, incl. masking</t>
  </si>
  <si>
    <t>ORDER QUANTITIES</t>
  </si>
  <si>
    <t>QUANTITY</t>
  </si>
  <si>
    <t>Regular wall board sheets — walls and soffits, with waste</t>
  </si>
  <si>
    <t>Ceiling board sheets, with waste</t>
  </si>
  <si>
    <t>Moisture-resistant board sheets, with waste</t>
  </si>
  <si>
    <t>Joint compound — boxes or pails</t>
  </si>
  <si>
    <t>EA</t>
  </si>
  <si>
    <t>Paper tape — rolls</t>
  </si>
  <si>
    <t>RL</t>
  </si>
  <si>
    <t>Screws — boxes</t>
  </si>
  <si>
    <t>BOX</t>
  </si>
  <si>
    <t>Corner bead — sticks, with waste</t>
  </si>
  <si>
    <t>PC</t>
  </si>
  <si>
    <t>Hang labor</t>
  </si>
  <si>
    <t>HR</t>
  </si>
  <si>
    <t>Tape &amp; finish labor</t>
  </si>
  <si>
    <t>Texture labor</t>
  </si>
  <si>
    <t>Total labor hours</t>
  </si>
  <si>
    <t>Sheets = board area × (1 + waste) ÷ sheet area (4×8 = 32, 4×10 = 40, 4×12 = 48 sq ft), rounded up. Many hangers deduct only large openings: a door cutout is mostly scrap anyway. Longer sheets mean fewer butt joints to finish, as long as they fit down the stairs.</t>
  </si>
  <si>
    <t>Free template by BuildWorkPro — buildworkpro.com/templates. Quantities are estimates; confirm coverage and fastening with the manufacturer.</t>
  </si>
  <si>
    <t>Unit Price Builder</t>
  </si>
  <si>
    <t>Internal — do not send. Builds each selling price from cost: material + labor + other, then overhead, then profit as a margin on price.</t>
  </si>
  <si>
    <t>Loaded labor rate ($/hr — wage + taxes + insurance + benefits)</t>
  </si>
  <si>
    <t>Overhead (% of cost — office, trucks, insurance, estimating)</t>
  </si>
  <si>
    <t>Profit margin (% of PRICE, not markup on cost)</t>
  </si>
  <si>
    <t>ITEM</t>
  </si>
  <si>
    <t>MATERIAL $/UNIT</t>
  </si>
  <si>
    <t>LABOR HRS/UNIT</t>
  </si>
  <si>
    <t>OTHER $/UNIT</t>
  </si>
  <si>
    <t>COST $/UNIT</t>
  </si>
  <si>
    <t>PRICE $/UNIT</t>
  </si>
  <si>
    <t>PROFIT $/UNIT</t>
  </si>
  <si>
    <t>Hang ½" regular board — walls</t>
  </si>
  <si>
    <t>MSF</t>
  </si>
  <si>
    <t>Hang ½" sag-resistant ceiling board</t>
  </si>
  <si>
    <t>Hang ½" moisture-resistant board</t>
  </si>
  <si>
    <t>Soffit and beam wrap, 3.5-ft girth</t>
  </si>
  <si>
    <t>LF</t>
  </si>
  <si>
    <t>Tape, bed and finish to Level 4, sanded</t>
  </si>
  <si>
    <t>Corner bead, installed and finished</t>
  </si>
  <si>
    <t>Egress window return, 3 sides + sill</t>
  </si>
  <si>
    <t>Knockdown texture, incl. masking</t>
  </si>
  <si>
    <t>Board, finish and texture rows are per MSF (1,000 sq ft) so the hours read clearly: divide the price by 1,000 for the per-SF price on the estimate. Material is delivered cost with waste; hours come from your own crews; "other" covers screws, tape, blades and masking.</t>
  </si>
  <si>
    <t>Price = cost × (1 + overhead) ÷ (1 − margin). A 15% markup on cost is only a 13% margin on price — the Markup vs Margin explanation is at buildworkpro.com/blog/construction-markup-vs-margin/.</t>
  </si>
  <si>
    <t>Free template by BuildWorkPro — buildworkpro.com/templates. Internal pricing sheet; copy the Price $/unit into the Estimate sheet.</t>
  </si>
  <si>
    <t>How to use the Drywall Estimate Template</t>
  </si>
  <si>
    <t>1.</t>
  </si>
  <si>
    <t>Take off the job on the Drywall Takeoff sheet: enter each room’s wall length, height, ceiling dimensions and any large openings, and mark wet rooms Y for moisture-resistant board. Add soffit length and girth and the corner bead footage. Sheets by size, compound, tape, screws and labor hours compute.</t>
  </si>
  <si>
    <t>2.</t>
  </si>
  <si>
    <t>Build your selling prices on the Unit Prices sheet: material, labor hours and other cost per unit, your loaded labor rate, overhead, and profit as a margin on price. Board rows are per 1,000 sq ft; divide by 1,000 for the per-SF price.</t>
  </si>
  <si>
    <t>3.</t>
  </si>
  <si>
    <t>On the Estimate sheet, fill in your company, the customer and the job specs (board area, board type, finish level, ceiling height, texture), and describe the scope in two or three sentences.</t>
  </si>
  <si>
    <t>4.</t>
  </si>
  <si>
    <t>Enter the line items under hang, tape &amp; finish, and texture &amp; cleanup with quantity, unit and unit price. Mark taxable lines Y and enter your rate, or leave tax at 0% if it is already in your prices. Set the deposit.</t>
  </si>
  <si>
    <t>5.</t>
  </si>
  <si>
    <t>List optional items the customer can add (a Level 5 skim coat, an extra room) — they are not in the total — then write your terms, including inspections, exclusions and warranty.</t>
  </si>
  <si>
    <t>6.</t>
  </si>
  <si>
    <t>Print or save as PDF, walk the customer through it, and get the acceptance signature and deposit before you order board.</t>
  </si>
  <si>
    <t>TIPS FROM THE FIELD</t>
  </si>
  <si>
    <t>•</t>
  </si>
  <si>
    <t>Write the finish level on the estimate by number. "Smooth walls" means different things to a homeowner and a finisher; Level 4 or Level 5 does not.</t>
  </si>
  <si>
    <t>Price soffits, bead and window returns on their own lines. They are slow work, and burying them in a flat square-foot price is where drywall jobs lose money.</t>
  </si>
  <si>
    <t>Check the stairs before you order 12-ft sheets for a basement. Longer sheets save butt joints only if they fit down the stairs.</t>
  </si>
  <si>
    <t>Walk the framing before you hang. Bowed studs, missing blocking and failed inspections are cheaper to fix before board goes up, and a change order settles who pays.</t>
  </si>
  <si>
    <t>In BuildWorkPro every estimate is a bid built from line items priced from your product catalog, with margin and overhead applied as rates. It goes out as a branded PDF for e-signature and converts into a project when the customer accepts.</t>
  </si>
  <si>
    <t>https://buildworkpro.com/features/construction-bidding/</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</si>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</sst>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mmm d, yyyy"/>
    <numFmt numFmtId="165" formatCode="&quot;$&quot;#,##0.00;[Red]-&quot;$&quot;#,##0.00;&quot;&quot;"/>
    <numFmt numFmtId="166" formatCode="&quot;$&quot;#,##0.00;[Red]-&quot;$&quot;#,##0.00"/>
    <numFmt numFmtId="167" formatCode="0.0%"/>
    <numFmt numFmtId="168" formatCode="#,##0.0;-#,##0.0;&quot;&quot;"/>
    <numFmt numFmtId="169" formatCode="#,##0;-#,##0;&quot;&quot;"/>
    <numFmt numFmtId="170" formatCode="0.0"/>
    <numFmt numFmtId="171" formatCode="#,##0.0"/>
    <numFmt numFmtId="172" formatCode="0.0##;-0.0##;&quot;&quot;"/>
  </numFmts>
  <fonts count="21"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b/>
      <color rgb="FF1B1F24"/>
      <sz val="8"/>
      <name val="Calibri"/>
    </font>
    <font>
      <color rgb="FF8B93A1"/>
      <sz val="10"/>
      <name val="Calibri"/>
    </font>
    <font>
      <b/>
      <color rgb="FF1B1F24"/>
      <sz val="9"/>
      <name val="Calibri"/>
    </font>
    <font>
      <b/>
      <color rgb="FF1B1F24"/>
      <sz val="10"/>
      <name val="Calibri"/>
    </font>
    <font>
      <b/>
      <sz val="12"/>
      <name val="Calibri"/>
    </font>
    <font>
      <b/>
      <color rgb="FF4A5260"/>
      <sz val="8"/>
      <name val="Calibri"/>
    </font>
    <font>
      <color rgb="FF8B93A1"/>
      <sz val="7"/>
      <name val="Calibri"/>
    </font>
    <font>
      <color rgb="FF8B93A1"/>
      <sz val="8"/>
      <name val="Calibri"/>
    </font>
    <font>
      <color rgb="FF4A5260"/>
      <sz val="9.5"/>
      <name val="Calibri"/>
    </font>
    <font>
      <color rgb="FF1B1F24"/>
      <sz val="9.5"/>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9">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1B1F24"/>
      </bottom>
      <diagonal/>
    </border>
    <border>
      <left/>
      <right/>
      <top/>
      <bottom style="thin">
        <color rgb="FFD7DCE3"/>
      </bottom>
      <diagonal/>
    </border>
    <border>
      <left/>
      <right/>
      <top style="thin">
        <color rgb="FF4A5260"/>
      </top>
      <bottom style="thin">
        <color rgb="FFD7DCE3"/>
      </bottom>
      <diagonal/>
    </border>
    <border>
      <left/>
      <right/>
      <top style="medium">
        <color rgb="FF1B1F24"/>
      </top>
      <bottom style="thin">
        <color rgb="FFD7DCE3"/>
      </bottom>
      <diagonal/>
    </border>
    <border>
      <left style="medium">
        <color rgb="FF2563EB"/>
      </left>
      <right/>
      <top/>
      <bottom/>
      <diagonal/>
    </border>
  </borders>
  <cellStyleXfs count="1">
    <xf numFmtId="0" fontId="0" fillId="0" borderId="0"/>
  </cellStyleXfs>
  <cellXfs count="60">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0" fontId="4" fillId="2" borderId="2" xfId="0" applyFont="1" applyFill="1" applyBorder="1" applyAlignment="1">
      <alignment horizontal="left" vertical="center" wrapText="1"/>
    </xf>
    <xf numFmtId="0" fontId="8" fillId="3" borderId="3" xfId="0" applyFont="1" applyFill="1" applyBorder="1" applyAlignment="1">
      <alignment horizontal="center" vertical="bottom" wrapText="1"/>
    </xf>
    <xf numFmtId="0" fontId="8" fillId="3" borderId="3" xfId="0" applyFont="1" applyFill="1" applyBorder="1" applyAlignment="1">
      <alignment horizontal="left" vertical="bottom" wrapText="1"/>
    </xf>
    <xf numFmtId="0" fontId="8" fillId="3" borderId="3" xfId="0" applyFont="1" applyFill="1" applyBorder="1" applyAlignment="1">
      <alignment horizontal="right" vertical="bottom" wrapText="1"/>
    </xf>
    <xf numFmtId="0" fontId="9" fillId="0" borderId="4" xfId="0" applyFont="1" applyBorder="1" applyAlignment="1">
      <alignment vertical="bottom"/>
    </xf>
    <xf numFmtId="0" fontId="10" fillId="0" borderId="5" xfId="0" applyFont="1" applyBorder="1" applyAlignment="1">
      <alignment horizontal="center" vertical="center"/>
    </xf>
    <xf numFmtId="0" fontId="4" fillId="2" borderId="5" xfId="0" applyFont="1" applyFill="1" applyBorder="1" applyAlignment="1">
      <alignment horizontal="left" vertical="center" wrapText="1"/>
    </xf>
    <xf numFmtId="4" fontId="4" fillId="2" borderId="5" xfId="0" applyNumberFormat="1" applyFont="1" applyFill="1" applyBorder="1" applyAlignment="1">
      <alignment horizontal="right" vertical="center"/>
    </xf>
    <xf numFmtId="0" fontId="4" fillId="2" borderId="5" xfId="0" applyFont="1" applyFill="1" applyBorder="1" applyAlignment="1">
      <alignment horizontal="center" vertical="center"/>
    </xf>
    <xf numFmtId="165" fontId="4" fillId="2" borderId="5" xfId="0" applyNumberFormat="1" applyFont="1" applyFill="1" applyBorder="1" applyAlignment="1">
      <alignment horizontal="right" vertical="center"/>
    </xf>
    <xf numFmtId="165" fontId="4" fillId="0" borderId="5" xfId="0" applyNumberFormat="1" applyFont="1" applyBorder="1" applyAlignment="1">
      <alignment horizontal="right" vertical="center"/>
    </xf>
    <xf numFmtId="0" fontId="4" fillId="0" borderId="5" xfId="0" applyFont="1" applyBorder="1" applyAlignment="1">
      <alignment horizontal="left" vertical="center"/>
    </xf>
    <xf numFmtId="0" fontId="11" fillId="0" borderId="5" xfId="0" applyFont="1" applyBorder="1" applyAlignment="1">
      <alignment horizontal="left" vertical="center"/>
    </xf>
    <xf numFmtId="166" fontId="12" fillId="0" borderId="6" xfId="0" applyNumberFormat="1" applyFont="1" applyBorder="1" applyAlignment="1">
      <alignment horizontal="right" vertical="center"/>
    </xf>
    <xf numFmtId="0" fontId="12" fillId="0" borderId="7" xfId="0" applyFont="1" applyBorder="1" applyAlignment="1">
      <alignment horizontal="left" vertical="center"/>
    </xf>
    <xf numFmtId="166" fontId="12" fillId="0" borderId="7" xfId="0" applyNumberFormat="1" applyFont="1" applyBorder="1" applyAlignment="1">
      <alignment horizontal="right" vertical="center"/>
    </xf>
    <xf numFmtId="0" fontId="7" fillId="0" borderId="0" xfId="0" applyFont="1" applyAlignment="1">
      <alignment horizontal="left" vertical="top"/>
    </xf>
    <xf numFmtId="166" fontId="2" fillId="0" borderId="0" xfId="0" applyNumberFormat="1" applyFont="1" applyAlignment="1">
      <alignment horizontal="right" vertical="center"/>
    </xf>
    <xf numFmtId="10" fontId="4" fillId="2" borderId="2" xfId="0" applyNumberFormat="1" applyFont="1" applyFill="1" applyBorder="1" applyAlignment="1">
      <alignment horizontal="right" vertical="center"/>
    </xf>
    <xf numFmtId="166" fontId="4" fillId="0" borderId="0" xfId="0" applyNumberFormat="1" applyFont="1" applyAlignment="1">
      <alignment horizontal="right" vertical="center"/>
    </xf>
    <xf numFmtId="166" fontId="13" fillId="0" borderId="7" xfId="0" applyNumberFormat="1" applyFont="1" applyBorder="1" applyAlignment="1">
      <alignment horizontal="right" vertical="center"/>
    </xf>
    <xf numFmtId="167" fontId="4" fillId="2" borderId="2" xfId="0" applyNumberFormat="1" applyFont="1" applyFill="1" applyBorder="1" applyAlignment="1">
      <alignment horizontal="right" vertical="center"/>
    </xf>
    <xf numFmtId="0" fontId="14" fillId="0" borderId="0" xfId="0" applyFont="1"/>
    <xf numFmtId="0" fontId="4" fillId="0" borderId="4" xfId="0" applyFont="1" applyBorder="1"/>
    <xf numFmtId="0" fontId="15" fillId="0" borderId="0" xfId="0" applyFont="1"/>
    <xf numFmtId="0" fontId="7" fillId="3" borderId="8" xfId="0" applyFont="1" applyFill="1" applyBorder="1" applyAlignment="1">
      <alignment vertical="center" wrapText="1" indent="1"/>
    </xf>
    <xf numFmtId="0" fontId="16" fillId="0" borderId="0" xfId="0" applyFont="1" applyAlignment="1">
      <alignment vertical="top" wrapText="1"/>
    </xf>
    <xf numFmtId="0" fontId="4" fillId="2" borderId="5" xfId="0" applyFont="1" applyFill="1" applyBorder="1" applyAlignment="1">
      <alignment horizontal="left" vertical="center"/>
    </xf>
    <xf numFmtId="168" fontId="4" fillId="2" borderId="5" xfId="0" applyNumberFormat="1" applyFont="1" applyFill="1" applyBorder="1" applyAlignment="1">
      <alignment horizontal="right" vertical="center"/>
    </xf>
    <xf numFmtId="169" fontId="4" fillId="2" borderId="5" xfId="0" applyNumberFormat="1" applyFont="1" applyFill="1" applyBorder="1" applyAlignment="1">
      <alignment horizontal="right" vertical="center"/>
    </xf>
    <xf numFmtId="169" fontId="4" fillId="0" borderId="5" xfId="0" applyNumberFormat="1" applyFont="1" applyBorder="1" applyAlignment="1">
      <alignment horizontal="right" vertical="center"/>
    </xf>
    <xf numFmtId="3" fontId="12" fillId="0" borderId="7" xfId="0" applyNumberFormat="1" applyFont="1" applyBorder="1" applyAlignment="1">
      <alignment horizontal="right" vertical="center"/>
    </xf>
    <xf numFmtId="0" fontId="17" fillId="0" borderId="0" xfId="0" applyFont="1" applyAlignment="1">
      <alignment horizontal="left" vertical="top"/>
    </xf>
    <xf numFmtId="3" fontId="4" fillId="0" borderId="0" xfId="0" applyNumberFormat="1" applyFont="1" applyAlignment="1">
      <alignment horizontal="right" vertical="center"/>
    </xf>
    <xf numFmtId="3" fontId="4" fillId="2" borderId="2" xfId="0" applyNumberFormat="1" applyFont="1" applyFill="1" applyBorder="1" applyAlignment="1">
      <alignment horizontal="right" vertical="center"/>
    </xf>
    <xf numFmtId="2" fontId="4" fillId="2" borderId="2" xfId="0" applyNumberFormat="1" applyFont="1" applyFill="1" applyBorder="1" applyAlignment="1">
      <alignment horizontal="right" vertical="center"/>
    </xf>
    <xf numFmtId="0" fontId="18" fillId="0" borderId="0" xfId="0" applyFont="1" applyAlignment="1">
      <alignment horizontal="left" vertical="top"/>
    </xf>
    <xf numFmtId="170"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0" fontId="4" fillId="0" borderId="0" xfId="0" applyFont="1" applyAlignment="1">
      <alignment horizontal="center" vertical="center"/>
    </xf>
    <xf numFmtId="0" fontId="17" fillId="0" borderId="0" xfId="0" applyFont="1" applyAlignment="1">
      <alignment horizontal="center" vertical="top"/>
    </xf>
    <xf numFmtId="171" fontId="4" fillId="0" borderId="0" xfId="0" applyNumberFormat="1" applyFont="1" applyAlignment="1">
      <alignment horizontal="right" vertical="center"/>
    </xf>
    <xf numFmtId="166" fontId="4" fillId="2" borderId="2" xfId="0" applyNumberFormat="1" applyFont="1" applyFill="1" applyBorder="1" applyAlignment="1">
      <alignment horizontal="right" vertical="center"/>
    </xf>
    <xf numFmtId="172" fontId="4" fillId="2" borderId="5" xfId="0" applyNumberFormat="1" applyFont="1" applyFill="1" applyBorder="1" applyAlignment="1">
      <alignment horizontal="right" vertical="center"/>
    </xf>
    <xf numFmtId="0" fontId="19"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2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buildworkpro.com/features/construction-bidding/"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workbookViewId="0" showGridLines="0"/>
  </sheetViews>
  <sheetFormatPr defaultRowHeight="15" outlineLevelRow="0" outlineLevelCol="0" x14ac:dyDescent="55"/>
  <cols>
    <col min="1" max="1" width="5" customWidth="1"/>
    <col min="2" max="2" width="44" customWidth="1"/>
    <col min="4" max="4" width="8" customWidth="1"/>
    <col min="5" max="5" width="13" customWidth="1"/>
    <col min="6" max="6" width="7" customWidth="1"/>
    <col min="7" max="7" width="15" customWidth="1"/>
  </cols>
  <sheetData>
    <row r="1" ht="30" customHeight="1" spans="1:7" x14ac:dyDescent="0.25">
      <c r="A1" s="1" t="s">
        <v>0</v>
      </c>
      <c r="E1" s="2" t="s">
        <v>1</v>
      </c>
      <c r="F1" s="2"/>
      <c r="G1" s="2"/>
    </row>
    <row r="2" spans="1:1" x14ac:dyDescent="0.25">
      <c r="A2" s="3" t="s">
        <v>2</v>
      </c>
    </row>
    <row r="3" ht="6" customHeight="1" spans="1:7" x14ac:dyDescent="0.25">
      <c r="A3" s="4"/>
      <c r="B3" s="4"/>
      <c r="C3" s="4"/>
      <c r="D3" s="4"/>
      <c r="E3" s="4"/>
      <c r="F3" s="4"/>
      <c r="G3" s="4"/>
    </row>
    <row r="4" spans="1:2" x14ac:dyDescent="0.25">
      <c r="A4" s="5"/>
      <c r="B4" s="6" t="s">
        <v>3</v>
      </c>
    </row>
    <row r="6" spans="1:3" x14ac:dyDescent="0.25">
      <c r="A6" s="7" t="s">
        <v>4</v>
      </c>
      <c r="C6" s="7" t="s">
        <v>5</v>
      </c>
    </row>
    <row r="7" spans="1:7" x14ac:dyDescent="0.25">
      <c r="A7" s="8" t="s">
        <v>6</v>
      </c>
      <c r="B7" s="9"/>
      <c r="C7" s="8" t="s">
        <v>7</v>
      </c>
      <c r="D7" s="8"/>
      <c r="E7" s="9"/>
      <c r="F7" s="9"/>
      <c r="G7" s="9"/>
    </row>
    <row r="8" spans="1:7" x14ac:dyDescent="0.25">
      <c r="A8" s="8" t="s">
        <v>8</v>
      </c>
      <c r="B8" s="9"/>
      <c r="C8" s="8" t="s">
        <v>9</v>
      </c>
      <c r="D8" s="8"/>
      <c r="E8" s="10"/>
      <c r="F8" s="10"/>
      <c r="G8" s="10"/>
    </row>
    <row r="9" spans="1:7" x14ac:dyDescent="0.25">
      <c r="A9" s="8" t="s">
        <v>10</v>
      </c>
      <c r="B9" s="9"/>
      <c r="C9" s="8" t="s">
        <v>11</v>
      </c>
      <c r="D9" s="8"/>
      <c r="E9" s="10"/>
      <c r="F9" s="10"/>
      <c r="G9" s="10"/>
    </row>
    <row r="11" spans="1:3" x14ac:dyDescent="0.25">
      <c r="A11" s="7" t="s">
        <v>12</v>
      </c>
      <c r="C11" s="7" t="s">
        <v>13</v>
      </c>
    </row>
    <row r="12" spans="1:7" x14ac:dyDescent="0.25">
      <c r="A12" s="8" t="s">
        <v>14</v>
      </c>
      <c r="B12" s="9"/>
      <c r="C12" s="8" t="s">
        <v>15</v>
      </c>
      <c r="D12" s="8"/>
      <c r="E12" s="9"/>
      <c r="F12" s="9"/>
      <c r="G12" s="9"/>
    </row>
    <row r="13" spans="1:7" x14ac:dyDescent="0.25">
      <c r="A13" s="8" t="s">
        <v>8</v>
      </c>
      <c r="B13" s="9"/>
      <c r="C13" s="8" t="s">
        <v>16</v>
      </c>
      <c r="D13" s="8"/>
      <c r="E13" s="9"/>
      <c r="F13" s="9"/>
      <c r="G13" s="9"/>
    </row>
    <row r="14" spans="1:7" x14ac:dyDescent="0.25">
      <c r="A14" s="8" t="s">
        <v>17</v>
      </c>
      <c r="B14" s="9"/>
      <c r="C14" s="8" t="s">
        <v>18</v>
      </c>
      <c r="D14" s="8"/>
      <c r="E14" s="9"/>
      <c r="F14" s="9"/>
      <c r="G14" s="9"/>
    </row>
    <row r="16" spans="1:1" x14ac:dyDescent="0.25">
      <c r="A16" s="7" t="s">
        <v>19</v>
      </c>
    </row>
    <row r="17" spans="1:7" x14ac:dyDescent="0.25">
      <c r="A17" s="8" t="s">
        <v>20</v>
      </c>
      <c r="B17" s="9"/>
      <c r="C17" s="8" t="s">
        <v>21</v>
      </c>
      <c r="D17" s="8"/>
      <c r="E17" s="9"/>
      <c r="F17" s="9"/>
      <c r="G17" s="9"/>
    </row>
    <row r="18" spans="1:7" x14ac:dyDescent="0.25">
      <c r="A18" s="8" t="s">
        <v>22</v>
      </c>
      <c r="B18" s="9"/>
      <c r="C18" s="8" t="s">
        <v>23</v>
      </c>
      <c r="D18" s="8"/>
      <c r="E18" s="9"/>
      <c r="F18" s="9"/>
      <c r="G18" s="9"/>
    </row>
    <row r="19" spans="1:2" x14ac:dyDescent="0.25">
      <c r="A19" s="8" t="s">
        <v>24</v>
      </c>
      <c r="B19" s="9"/>
    </row>
    <row r="21" spans="1:1" x14ac:dyDescent="0.25">
      <c r="A21" s="7" t="s">
        <v>25</v>
      </c>
    </row>
    <row r="22" ht="20" customHeight="1" spans="1:7" x14ac:dyDescent="0.25">
      <c r="A22" s="11"/>
      <c r="B22" s="11"/>
      <c r="C22" s="11"/>
      <c r="D22" s="11"/>
      <c r="E22" s="11"/>
      <c r="F22" s="11"/>
      <c r="G22" s="11"/>
    </row>
    <row r="23" ht="20" customHeight="1" spans="1:7" x14ac:dyDescent="0.25">
      <c r="A23" s="11"/>
      <c r="B23" s="11"/>
      <c r="C23" s="11"/>
      <c r="D23" s="11"/>
      <c r="E23" s="11"/>
      <c r="F23" s="11"/>
      <c r="G23" s="11"/>
    </row>
    <row r="25" ht="22" customHeight="1" spans="1:7" x14ac:dyDescent="0.25">
      <c r="A25" s="12" t="s">
        <v>26</v>
      </c>
      <c r="B25" s="13" t="s">
        <v>27</v>
      </c>
      <c r="C25" s="14" t="s">
        <v>28</v>
      </c>
      <c r="D25" s="12" t="s">
        <v>29</v>
      </c>
      <c r="E25" s="14" t="s">
        <v>30</v>
      </c>
      <c r="F25" s="12" t="s">
        <v>31</v>
      </c>
      <c r="G25" s="14" t="s">
        <v>32</v>
      </c>
    </row>
    <row r="26" ht="20" customHeight="1" spans="1:7" x14ac:dyDescent="0.25">
      <c r="A26" s="15" t="s">
        <v>33</v>
      </c>
      <c r="B26" s="15"/>
      <c r="C26" s="15"/>
      <c r="D26" s="15"/>
      <c r="E26" s="15"/>
      <c r="F26" s="15"/>
      <c r="G26" s="15"/>
    </row>
    <row r="27" spans="1:7" x14ac:dyDescent="0.25">
      <c r="A27" s="16">
        <v>1</v>
      </c>
      <c r="B27" s="17"/>
      <c r="C27" s="18"/>
      <c r="D27" s="19"/>
      <c r="E27" s="20"/>
      <c r="F27" s="19"/>
      <c r="G27" s="21">
        <f>IF(OR(C27="",E27=""),"",C27*E27)</f>
      </c>
    </row>
    <row r="28" spans="1:7" x14ac:dyDescent="0.25">
      <c r="A28" s="16">
        <v>2</v>
      </c>
      <c r="B28" s="17"/>
      <c r="C28" s="18"/>
      <c r="D28" s="19"/>
      <c r="E28" s="20"/>
      <c r="F28" s="19"/>
      <c r="G28" s="21">
        <f>IF(OR(C28="",E28=""),"",C28*E28)</f>
      </c>
    </row>
    <row r="29" spans="1:7" x14ac:dyDescent="0.25">
      <c r="A29" s="16">
        <v>3</v>
      </c>
      <c r="B29" s="17"/>
      <c r="C29" s="18"/>
      <c r="D29" s="19"/>
      <c r="E29" s="20"/>
      <c r="F29" s="19"/>
      <c r="G29" s="21">
        <f>IF(OR(C29="",E29=""),"",C29*E29)</f>
      </c>
    </row>
    <row r="30" spans="1:7" x14ac:dyDescent="0.25">
      <c r="A30" s="16">
        <v>4</v>
      </c>
      <c r="B30" s="17"/>
      <c r="C30" s="18"/>
      <c r="D30" s="19"/>
      <c r="E30" s="20"/>
      <c r="F30" s="19"/>
      <c r="G30" s="21">
        <f>IF(OR(C30="",E30=""),"",C30*E30)</f>
      </c>
    </row>
    <row r="31" spans="1:7" x14ac:dyDescent="0.25">
      <c r="A31" s="16">
        <v>5</v>
      </c>
      <c r="B31" s="17"/>
      <c r="C31" s="18"/>
      <c r="D31" s="19"/>
      <c r="E31" s="20"/>
      <c r="F31" s="19"/>
      <c r="G31" s="21">
        <f>IF(OR(C31="",E31=""),"",C31*E31)</f>
      </c>
    </row>
    <row r="32" spans="1:7" x14ac:dyDescent="0.25">
      <c r="A32" s="16">
        <v>6</v>
      </c>
      <c r="B32" s="17"/>
      <c r="C32" s="18"/>
      <c r="D32" s="19"/>
      <c r="E32" s="20"/>
      <c r="F32" s="19"/>
      <c r="G32" s="21">
        <f>IF(OR(C32="",E32=""),"",C32*E32)</f>
      </c>
    </row>
    <row r="33" spans="1:7" x14ac:dyDescent="0.25">
      <c r="A33" s="16">
        <v>7</v>
      </c>
      <c r="B33" s="17"/>
      <c r="C33" s="18"/>
      <c r="D33" s="19"/>
      <c r="E33" s="20"/>
      <c r="F33" s="19"/>
      <c r="G33" s="21">
        <f>IF(OR(C33="",E33=""),"",C33*E33)</f>
      </c>
    </row>
    <row r="34" spans="1:7" x14ac:dyDescent="0.25">
      <c r="A34" s="22" t="s">
        <v>34</v>
      </c>
      <c r="B34" s="23" t="s">
        <v>35</v>
      </c>
      <c r="C34" s="22"/>
      <c r="D34" s="22"/>
      <c r="E34" s="22"/>
      <c r="F34" s="22"/>
      <c r="G34" s="24">
        <f>SUM(G27:G33)</f>
      </c>
    </row>
    <row r="36" ht="20" customHeight="1" spans="1:7" x14ac:dyDescent="0.25">
      <c r="A36" s="15" t="s">
        <v>36</v>
      </c>
      <c r="B36" s="15"/>
      <c r="C36" s="15"/>
      <c r="D36" s="15"/>
      <c r="E36" s="15"/>
      <c r="F36" s="15"/>
      <c r="G36" s="15"/>
    </row>
    <row r="37" spans="1:7" x14ac:dyDescent="0.25">
      <c r="A37" s="16">
        <v>8</v>
      </c>
      <c r="B37" s="17"/>
      <c r="C37" s="18"/>
      <c r="D37" s="19"/>
      <c r="E37" s="20"/>
      <c r="F37" s="19"/>
      <c r="G37" s="21">
        <f>IF(OR(C37="",E37=""),"",C37*E37)</f>
      </c>
    </row>
    <row r="38" spans="1:7" x14ac:dyDescent="0.25">
      <c r="A38" s="16">
        <v>9</v>
      </c>
      <c r="B38" s="17"/>
      <c r="C38" s="18"/>
      <c r="D38" s="19"/>
      <c r="E38" s="20"/>
      <c r="F38" s="19"/>
      <c r="G38" s="21">
        <f>IF(OR(C38="",E38=""),"",C38*E38)</f>
      </c>
    </row>
    <row r="39" spans="1:7" x14ac:dyDescent="0.25">
      <c r="A39" s="16">
        <v>10</v>
      </c>
      <c r="B39" s="17"/>
      <c r="C39" s="18"/>
      <c r="D39" s="19"/>
      <c r="E39" s="20"/>
      <c r="F39" s="19"/>
      <c r="G39" s="21">
        <f>IF(OR(C39="",E39=""),"",C39*E39)</f>
      </c>
    </row>
    <row r="40" spans="1:7" x14ac:dyDescent="0.25">
      <c r="A40" s="16">
        <v>11</v>
      </c>
      <c r="B40" s="17"/>
      <c r="C40" s="18"/>
      <c r="D40" s="19"/>
      <c r="E40" s="20"/>
      <c r="F40" s="19"/>
      <c r="G40" s="21">
        <f>IF(OR(C40="",E40=""),"",C40*E40)</f>
      </c>
    </row>
    <row r="41" spans="1:7" x14ac:dyDescent="0.25">
      <c r="A41" s="16">
        <v>12</v>
      </c>
      <c r="B41" s="17"/>
      <c r="C41" s="18"/>
      <c r="D41" s="19"/>
      <c r="E41" s="20"/>
      <c r="F41" s="19"/>
      <c r="G41" s="21">
        <f>IF(OR(C41="",E41=""),"",C41*E41)</f>
      </c>
    </row>
    <row r="42" spans="1:7" x14ac:dyDescent="0.25">
      <c r="A42" s="16">
        <v>13</v>
      </c>
      <c r="B42" s="17"/>
      <c r="C42" s="18"/>
      <c r="D42" s="19"/>
      <c r="E42" s="20"/>
      <c r="F42" s="19"/>
      <c r="G42" s="21">
        <f>IF(OR(C42="",E42=""),"",C42*E42)</f>
      </c>
    </row>
    <row r="43" spans="1:7" x14ac:dyDescent="0.25">
      <c r="A43" s="22" t="s">
        <v>34</v>
      </c>
      <c r="B43" s="23" t="s">
        <v>37</v>
      </c>
      <c r="C43" s="22"/>
      <c r="D43" s="22"/>
      <c r="E43" s="22"/>
      <c r="F43" s="22"/>
      <c r="G43" s="24">
        <f>SUM(G37:G42)</f>
      </c>
    </row>
    <row r="45" ht="20" customHeight="1" spans="1:7" x14ac:dyDescent="0.25">
      <c r="A45" s="15" t="s">
        <v>38</v>
      </c>
      <c r="B45" s="15"/>
      <c r="C45" s="15"/>
      <c r="D45" s="15"/>
      <c r="E45" s="15"/>
      <c r="F45" s="15"/>
      <c r="G45" s="15"/>
    </row>
    <row r="46" spans="1:7" x14ac:dyDescent="0.25">
      <c r="A46" s="16">
        <v>14</v>
      </c>
      <c r="B46" s="17"/>
      <c r="C46" s="18"/>
      <c r="D46" s="19"/>
      <c r="E46" s="20"/>
      <c r="F46" s="19"/>
      <c r="G46" s="21">
        <f>IF(OR(C46="",E46=""),"",C46*E46)</f>
      </c>
    </row>
    <row r="47" spans="1:7" x14ac:dyDescent="0.25">
      <c r="A47" s="16">
        <v>15</v>
      </c>
      <c r="B47" s="17"/>
      <c r="C47" s="18"/>
      <c r="D47" s="19"/>
      <c r="E47" s="20"/>
      <c r="F47" s="19"/>
      <c r="G47" s="21">
        <f>IF(OR(C47="",E47=""),"",C47*E47)</f>
      </c>
    </row>
    <row r="48" spans="1:7" x14ac:dyDescent="0.25">
      <c r="A48" s="16">
        <v>16</v>
      </c>
      <c r="B48" s="17"/>
      <c r="C48" s="18"/>
      <c r="D48" s="19"/>
      <c r="E48" s="20"/>
      <c r="F48" s="19"/>
      <c r="G48" s="21">
        <f>IF(OR(C48="",E48=""),"",C48*E48)</f>
      </c>
    </row>
    <row r="49" spans="1:7" x14ac:dyDescent="0.25">
      <c r="A49" s="16">
        <v>17</v>
      </c>
      <c r="B49" s="17"/>
      <c r="C49" s="18"/>
      <c r="D49" s="19"/>
      <c r="E49" s="20"/>
      <c r="F49" s="19"/>
      <c r="G49" s="21">
        <f>IF(OR(C49="",E49=""),"",C49*E49)</f>
      </c>
    </row>
    <row r="50" spans="1:7" x14ac:dyDescent="0.25">
      <c r="A50" s="16">
        <v>18</v>
      </c>
      <c r="B50" s="17"/>
      <c r="C50" s="18"/>
      <c r="D50" s="19"/>
      <c r="E50" s="20"/>
      <c r="F50" s="19"/>
      <c r="G50" s="21">
        <f>IF(OR(C50="",E50=""),"",C50*E50)</f>
      </c>
    </row>
    <row r="51" spans="1:7" x14ac:dyDescent="0.25">
      <c r="A51" s="16">
        <v>19</v>
      </c>
      <c r="B51" s="17"/>
      <c r="C51" s="18"/>
      <c r="D51" s="19"/>
      <c r="E51" s="20"/>
      <c r="F51" s="19"/>
      <c r="G51" s="21">
        <f>IF(OR(C51="",E51=""),"",C51*E51)</f>
      </c>
    </row>
    <row r="52" spans="1:7" x14ac:dyDescent="0.25">
      <c r="A52" s="22" t="s">
        <v>34</v>
      </c>
      <c r="B52" s="23" t="s">
        <v>39</v>
      </c>
      <c r="C52" s="22"/>
      <c r="D52" s="22"/>
      <c r="E52" s="22"/>
      <c r="F52" s="22"/>
      <c r="G52" s="24">
        <f>SUM(G46:G51)</f>
      </c>
    </row>
    <row r="54" ht="22" customHeight="1" spans="1:7" x14ac:dyDescent="0.25">
      <c r="A54" s="25" t="s">
        <v>34</v>
      </c>
      <c r="B54" s="25" t="s">
        <v>40</v>
      </c>
      <c r="C54" s="25"/>
      <c r="D54" s="25"/>
      <c r="E54" s="25"/>
      <c r="F54" s="25"/>
      <c r="G54" s="26">
        <f>G34+G43+G52</f>
      </c>
    </row>
    <row r="55" spans="2:7" x14ac:dyDescent="0.25">
      <c r="B55" s="27" t="s">
        <v>41</v>
      </c>
      <c r="G55" s="28">
        <f>SUMIF(F27:F33,"Y",G27:G33)+SUMIF(F37:F42,"Y",G37:G42)+SUMIF(F46:F51,"Y",G46:G51)</f>
      </c>
    </row>
    <row r="56" spans="2:7" x14ac:dyDescent="0.25">
      <c r="B56" s="27" t="s">
        <v>42</v>
      </c>
      <c r="E56" s="29">
        <v>0</v>
      </c>
      <c r="G56" s="30">
        <f>ROUND(G55*E56,2)</f>
      </c>
    </row>
    <row r="57" ht="22" customHeight="1" spans="1:7" x14ac:dyDescent="0.25">
      <c r="A57" s="25" t="s">
        <v>34</v>
      </c>
      <c r="B57" s="25" t="s">
        <v>43</v>
      </c>
      <c r="C57" s="25"/>
      <c r="D57" s="25"/>
      <c r="E57" s="25"/>
      <c r="F57" s="25"/>
      <c r="G57" s="31">
        <f>G54+G56</f>
      </c>
    </row>
    <row r="58" spans="2:7" x14ac:dyDescent="0.25">
      <c r="B58" s="27" t="s">
        <v>44</v>
      </c>
      <c r="E58" s="32">
        <v>0.3</v>
      </c>
      <c r="G58" s="30">
        <f>ROUND(G57*E58,2)</f>
      </c>
    </row>
    <row r="59" spans="2:7" x14ac:dyDescent="0.25">
      <c r="B59" s="27" t="s">
        <v>45</v>
      </c>
      <c r="G59" s="30">
        <f>G57-G58</f>
      </c>
    </row>
    <row r="61" ht="22" customHeight="1" spans="1:7" x14ac:dyDescent="0.25">
      <c r="A61" s="12" t="s">
        <v>46</v>
      </c>
      <c r="B61" s="13" t="s">
        <v>47</v>
      </c>
      <c r="C61" s="13" t="s">
        <v>34</v>
      </c>
      <c r="D61" s="13" t="s">
        <v>34</v>
      </c>
      <c r="E61" s="13" t="s">
        <v>34</v>
      </c>
      <c r="F61" s="13" t="s">
        <v>34</v>
      </c>
      <c r="G61" s="14" t="s">
        <v>48</v>
      </c>
    </row>
    <row r="62" spans="1:7" x14ac:dyDescent="0.25">
      <c r="A62" s="16" t="s">
        <v>49</v>
      </c>
      <c r="B62" s="17"/>
      <c r="C62" s="17"/>
      <c r="D62" s="17"/>
      <c r="E62" s="17"/>
      <c r="F62" s="17"/>
      <c r="G62" s="20"/>
    </row>
    <row r="63" spans="1:7" x14ac:dyDescent="0.25">
      <c r="A63" s="16" t="s">
        <v>50</v>
      </c>
      <c r="B63" s="17"/>
      <c r="C63" s="17"/>
      <c r="D63" s="17"/>
      <c r="E63" s="17"/>
      <c r="F63" s="17"/>
      <c r="G63" s="20"/>
    </row>
    <row r="64" spans="1:7" x14ac:dyDescent="0.25">
      <c r="A64" s="16" t="s">
        <v>51</v>
      </c>
      <c r="B64" s="17"/>
      <c r="C64" s="17"/>
      <c r="D64" s="17"/>
      <c r="E64" s="17"/>
      <c r="F64" s="17"/>
      <c r="G64" s="20"/>
    </row>
    <row r="66" spans="1:1" x14ac:dyDescent="0.25">
      <c r="A66" s="7" t="s">
        <v>52</v>
      </c>
    </row>
    <row r="67" ht="18" customHeight="1" spans="1:7" x14ac:dyDescent="0.25">
      <c r="A67" s="11"/>
      <c r="B67" s="11"/>
      <c r="C67" s="11"/>
      <c r="D67" s="11"/>
      <c r="E67" s="11"/>
      <c r="F67" s="11"/>
      <c r="G67" s="11"/>
    </row>
    <row r="68" ht="18" customHeight="1" spans="1:7" x14ac:dyDescent="0.25">
      <c r="A68" s="11"/>
      <c r="B68" s="11"/>
      <c r="C68" s="11"/>
      <c r="D68" s="11"/>
      <c r="E68" s="11"/>
      <c r="F68" s="11"/>
      <c r="G68" s="11"/>
    </row>
    <row r="69" ht="18" customHeight="1" spans="1:7" x14ac:dyDescent="0.25">
      <c r="A69" s="11"/>
      <c r="B69" s="11"/>
      <c r="C69" s="11"/>
      <c r="D69" s="11"/>
      <c r="E69" s="11"/>
      <c r="F69" s="11"/>
      <c r="G69" s="11"/>
    </row>
    <row r="71" spans="1:5" x14ac:dyDescent="0.25">
      <c r="A71" s="33" t="s">
        <v>53</v>
      </c>
      <c r="E71" s="33" t="s">
        <v>54</v>
      </c>
    </row>
    <row r="73" ht="22" customHeight="1" spans="1:7" x14ac:dyDescent="0.25">
      <c r="A73" s="34"/>
      <c r="B73" s="34"/>
      <c r="C73" s="34"/>
      <c r="E73" s="34"/>
      <c r="F73" s="34"/>
      <c r="G73" s="34"/>
    </row>
    <row r="74" spans="1:5" x14ac:dyDescent="0.25">
      <c r="A74" s="35" t="s">
        <v>55</v>
      </c>
      <c r="E74" s="35" t="s">
        <v>55</v>
      </c>
    </row>
    <row r="75" ht="22" customHeight="1" spans="1:7" x14ac:dyDescent="0.25">
      <c r="A75" s="34"/>
      <c r="B75" s="34"/>
      <c r="C75" s="34"/>
      <c r="E75" s="34"/>
      <c r="F75" s="34"/>
      <c r="G75" s="34"/>
    </row>
    <row r="76" spans="1:5" x14ac:dyDescent="0.25">
      <c r="A76" s="35" t="s">
        <v>56</v>
      </c>
      <c r="E76" s="35" t="s">
        <v>56</v>
      </c>
    </row>
    <row r="77" ht="22" customHeight="1" spans="1:7" x14ac:dyDescent="0.25">
      <c r="A77" s="34"/>
      <c r="B77" s="34"/>
      <c r="C77" s="34"/>
      <c r="E77" s="34"/>
      <c r="F77" s="34"/>
      <c r="G77" s="34"/>
    </row>
    <row r="78" spans="1:5" x14ac:dyDescent="0.25">
      <c r="A78" s="35" t="s">
        <v>57</v>
      </c>
      <c r="E78" s="35" t="s">
        <v>57</v>
      </c>
    </row>
    <row r="80" ht="30" customHeight="1" spans="1:7" x14ac:dyDescent="0.25">
      <c r="A80" s="36" t="s">
        <v>58</v>
      </c>
      <c r="B80" s="36"/>
      <c r="C80" s="36"/>
      <c r="D80" s="36"/>
      <c r="E80" s="36"/>
      <c r="F80" s="36"/>
      <c r="G80" s="36"/>
    </row>
    <row r="82" ht="16" customHeight="1" spans="1:7" x14ac:dyDescent="0.25">
      <c r="A82" s="37" t="s">
        <v>59</v>
      </c>
      <c r="B82" s="37"/>
      <c r="C82" s="37"/>
      <c r="D82" s="37"/>
      <c r="E82" s="37"/>
      <c r="F82" s="37"/>
      <c r="G82" s="37"/>
    </row>
  </sheetData>
  <mergeCells count="30">
    <mergeCell ref="E1:G1"/>
    <mergeCell ref="C7:D7"/>
    <mergeCell ref="E7:G7"/>
    <mergeCell ref="C8:D8"/>
    <mergeCell ref="E8:G8"/>
    <mergeCell ref="C9:D9"/>
    <mergeCell ref="E9:G9"/>
    <mergeCell ref="C12:D12"/>
    <mergeCell ref="E12:G12"/>
    <mergeCell ref="C13:D13"/>
    <mergeCell ref="E13:G13"/>
    <mergeCell ref="C14:D14"/>
    <mergeCell ref="E14:G14"/>
    <mergeCell ref="C17:D17"/>
    <mergeCell ref="E17:G17"/>
    <mergeCell ref="C18:D18"/>
    <mergeCell ref="E18:G18"/>
    <mergeCell ref="A22:G23"/>
    <mergeCell ref="B62:F62"/>
    <mergeCell ref="B63:F63"/>
    <mergeCell ref="B64:F64"/>
    <mergeCell ref="A67:G69"/>
    <mergeCell ref="A73:C73"/>
    <mergeCell ref="E73:G73"/>
    <mergeCell ref="A75:C75"/>
    <mergeCell ref="E75:G75"/>
    <mergeCell ref="A77:C77"/>
    <mergeCell ref="E77:G77"/>
    <mergeCell ref="A80:G80"/>
    <mergeCell ref="A82:G82"/>
  </mergeCells>
  <dataValidations count="3">
    <dataValidation type="list" allowBlank="1" showErrorMessage="1" errorTitle="Pick from the list" error="Choose one of: Y, N" sqref="F27:F33">
      <formula1>"Y,N"</formula1>
    </dataValidation>
    <dataValidation type="list" allowBlank="1" showErrorMessage="1" errorTitle="Pick from the list" error="Choose one of: Y, N" sqref="F37:F42">
      <formula1>"Y,N"</formula1>
    </dataValidation>
    <dataValidation type="list" allowBlank="1" showErrorMessage="1" errorTitle="Pick from the list" error="Choose one of: Y, N" sqref="F46:F51">
      <formula1>"Y,N"</formula1>
    </dataValidation>
  </dataValidations>
  <hyperlinks>
    <hyperlink ref="A82"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buildworkpro.com/templates&amp;C&amp;8&amp;K8B93A1Estimate&amp;R&amp;8&amp;K8B93A1Page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workbookViewId="0" showGridLines="0"/>
  </sheetViews>
  <sheetFormatPr defaultRowHeight="15" outlineLevelRow="0" outlineLevelCol="0" x14ac:dyDescent="55"/>
  <cols>
    <col min="1" max="1" width="24" customWidth="1"/>
    <col min="2" max="2" width="10" customWidth="1"/>
    <col min="4" max="5" width="10" customWidth="1"/>
    <col min="6" max="6" width="11" customWidth="1"/>
    <col min="8" max="8" width="11" customWidth="1"/>
    <col min="9" max="9" width="12" customWidth="1"/>
  </cols>
  <sheetData>
    <row r="1" ht="30" customHeight="1" spans="1:1" x14ac:dyDescent="0.25">
      <c r="A1" s="1" t="s">
        <v>60</v>
      </c>
    </row>
    <row r="2" spans="1:1" x14ac:dyDescent="0.25">
      <c r="A2" s="3" t="s">
        <v>61</v>
      </c>
    </row>
    <row r="3" ht="6" customHeight="1" spans="1:9" x14ac:dyDescent="0.25">
      <c r="A3" s="4"/>
      <c r="B3" s="4"/>
      <c r="C3" s="4"/>
      <c r="D3" s="4"/>
      <c r="E3" s="4"/>
      <c r="F3" s="4"/>
      <c r="G3" s="4"/>
      <c r="H3" s="4"/>
      <c r="I3" s="4"/>
    </row>
    <row r="4" spans="1:2" x14ac:dyDescent="0.25">
      <c r="A4" s="5"/>
      <c r="B4" s="6" t="s">
        <v>3</v>
      </c>
    </row>
    <row r="6" ht="32" customHeight="1" spans="1:9" x14ac:dyDescent="0.25">
      <c r="A6" s="13" t="s">
        <v>62</v>
      </c>
      <c r="B6" s="14" t="s">
        <v>63</v>
      </c>
      <c r="C6" s="14" t="s">
        <v>64</v>
      </c>
      <c r="D6" s="14" t="s">
        <v>65</v>
      </c>
      <c r="E6" s="14" t="s">
        <v>66</v>
      </c>
      <c r="F6" s="14" t="s">
        <v>67</v>
      </c>
      <c r="G6" s="12" t="s">
        <v>68</v>
      </c>
      <c r="H6" s="14" t="s">
        <v>69</v>
      </c>
      <c r="I6" s="14" t="s">
        <v>70</v>
      </c>
    </row>
    <row r="7" spans="1:9" x14ac:dyDescent="0.25">
      <c r="A7" s="38" t="s">
        <v>71</v>
      </c>
      <c r="B7" s="39">
        <v>80</v>
      </c>
      <c r="C7" s="39">
        <v>8</v>
      </c>
      <c r="D7" s="39">
        <v>24</v>
      </c>
      <c r="E7" s="39">
        <v>18</v>
      </c>
      <c r="F7" s="40">
        <v>0</v>
      </c>
      <c r="G7" s="19" t="s">
        <v>72</v>
      </c>
      <c r="H7" s="41">
        <f>IF(OR(B7="",C7=""),"",MAX(0,B7*C7-N(F7)))</f>
      </c>
      <c r="I7" s="41">
        <f>IF(OR(D7="",E7=""),"",D7*E7)</f>
      </c>
    </row>
    <row r="8" spans="1:9" x14ac:dyDescent="0.25">
      <c r="A8" s="38" t="s">
        <v>73</v>
      </c>
      <c r="B8" s="39">
        <v>46</v>
      </c>
      <c r="C8" s="39">
        <v>8</v>
      </c>
      <c r="D8" s="39">
        <v>20</v>
      </c>
      <c r="E8" s="39">
        <v>16</v>
      </c>
      <c r="F8" s="40">
        <v>0</v>
      </c>
      <c r="G8" s="19" t="s">
        <v>72</v>
      </c>
      <c r="H8" s="41">
        <f>IF(OR(B8="",C8=""),"",MAX(0,B8*C8-N(F8)))</f>
      </c>
      <c r="I8" s="41">
        <f>IF(OR(D8="",E8=""),"",D8*E8)</f>
      </c>
    </row>
    <row r="9" spans="1:9" x14ac:dyDescent="0.25">
      <c r="A9" s="38" t="s">
        <v>74</v>
      </c>
      <c r="B9" s="39">
        <v>62</v>
      </c>
      <c r="C9" s="39">
        <v>8</v>
      </c>
      <c r="D9" s="39">
        <v>12</v>
      </c>
      <c r="E9" s="39">
        <v>15</v>
      </c>
      <c r="F9" s="40">
        <v>0</v>
      </c>
      <c r="G9" s="19" t="s">
        <v>72</v>
      </c>
      <c r="H9" s="41">
        <f>IF(OR(B9="",C9=""),"",MAX(0,B9*C9-N(F9)))</f>
      </c>
      <c r="I9" s="41">
        <f>IF(OR(D9="",E9=""),"",D9*E9)</f>
      </c>
    </row>
    <row r="10" spans="1:9" x14ac:dyDescent="0.25">
      <c r="A10" s="38" t="s">
        <v>75</v>
      </c>
      <c r="B10" s="39">
        <v>34</v>
      </c>
      <c r="C10" s="39">
        <v>8</v>
      </c>
      <c r="D10" s="39">
        <v>8</v>
      </c>
      <c r="E10" s="39">
        <v>9</v>
      </c>
      <c r="F10" s="40">
        <v>70</v>
      </c>
      <c r="G10" s="19" t="s">
        <v>76</v>
      </c>
      <c r="H10" s="41">
        <f>IF(OR(B10="",C10=""),"",MAX(0,B10*C10-N(F10)))</f>
      </c>
      <c r="I10" s="41">
        <f>IF(OR(D10="",E10=""),"",D10*E10)</f>
      </c>
    </row>
    <row r="11" spans="1:9" x14ac:dyDescent="0.25">
      <c r="A11" s="38" t="s">
        <v>77</v>
      </c>
      <c r="B11" s="39">
        <v>44</v>
      </c>
      <c r="C11" s="39">
        <v>8</v>
      </c>
      <c r="D11" s="39">
        <v>16</v>
      </c>
      <c r="E11" s="39">
        <v>4</v>
      </c>
      <c r="F11" s="40">
        <v>0</v>
      </c>
      <c r="G11" s="19" t="s">
        <v>72</v>
      </c>
      <c r="H11" s="41">
        <f>IF(OR(B11="",C11=""),"",MAX(0,B11*C11-N(F11)))</f>
      </c>
      <c r="I11" s="41">
        <f>IF(OR(D11="",E11=""),"",D11*E11)</f>
      </c>
    </row>
    <row r="12" spans="1:9" x14ac:dyDescent="0.25">
      <c r="A12" s="38"/>
      <c r="B12" s="39"/>
      <c r="C12" s="39"/>
      <c r="D12" s="39"/>
      <c r="E12" s="39"/>
      <c r="F12" s="40"/>
      <c r="G12" s="19"/>
      <c r="H12" s="41">
        <f>IF(OR(B12="",C12=""),"",MAX(0,B12*C12-N(F12)))</f>
      </c>
      <c r="I12" s="41">
        <f>IF(OR(D12="",E12=""),"",D12*E12)</f>
      </c>
    </row>
    <row r="13" spans="1:9" x14ac:dyDescent="0.25">
      <c r="A13" s="38"/>
      <c r="B13" s="39"/>
      <c r="C13" s="39"/>
      <c r="D13" s="39"/>
      <c r="E13" s="39"/>
      <c r="F13" s="40"/>
      <c r="G13" s="19"/>
      <c r="H13" s="41">
        <f>IF(OR(B13="",C13=""),"",MAX(0,B13*C13-N(F13)))</f>
      </c>
      <c r="I13" s="41">
        <f>IF(OR(D13="",E13=""),"",D13*E13)</f>
      </c>
    </row>
    <row r="14" spans="1:9" x14ac:dyDescent="0.25">
      <c r="A14" s="38"/>
      <c r="B14" s="39"/>
      <c r="C14" s="39"/>
      <c r="D14" s="39"/>
      <c r="E14" s="39"/>
      <c r="F14" s="40"/>
      <c r="G14" s="19"/>
      <c r="H14" s="41">
        <f>IF(OR(B14="",C14=""),"",MAX(0,B14*C14-N(F14)))</f>
      </c>
      <c r="I14" s="41">
        <f>IF(OR(D14="",E14=""),"",D14*E14)</f>
      </c>
    </row>
    <row r="15" spans="1:9" x14ac:dyDescent="0.25">
      <c r="A15" s="38"/>
      <c r="B15" s="39"/>
      <c r="C15" s="39"/>
      <c r="D15" s="39"/>
      <c r="E15" s="39"/>
      <c r="F15" s="40"/>
      <c r="G15" s="19"/>
      <c r="H15" s="41">
        <f>IF(OR(B15="",C15=""),"",MAX(0,B15*C15-N(F15)))</f>
      </c>
      <c r="I15" s="41">
        <f>IF(OR(D15="",E15=""),"",D15*E15)</f>
      </c>
    </row>
    <row r="16" spans="1:9" x14ac:dyDescent="0.25">
      <c r="A16" s="38"/>
      <c r="B16" s="39"/>
      <c r="C16" s="39"/>
      <c r="D16" s="39"/>
      <c r="E16" s="39"/>
      <c r="F16" s="40"/>
      <c r="G16" s="19"/>
      <c r="H16" s="41">
        <f>IF(OR(B16="",C16=""),"",MAX(0,B16*C16-N(F16)))</f>
      </c>
      <c r="I16" s="41">
        <f>IF(OR(D16="",E16=""),"",D16*E16)</f>
      </c>
    </row>
    <row r="17" ht="22" customHeight="1" spans="1:9" x14ac:dyDescent="0.25">
      <c r="A17" s="25" t="s">
        <v>78</v>
      </c>
      <c r="B17" s="25"/>
      <c r="C17" s="25"/>
      <c r="D17" s="25"/>
      <c r="E17" s="25"/>
      <c r="F17" s="25"/>
      <c r="G17" s="25"/>
      <c r="H17" s="42">
        <f>SUM(H7:H16)</f>
      </c>
      <c r="I17" s="42">
        <f>SUM(I7:I16)</f>
      </c>
    </row>
    <row r="18" spans="1:9" x14ac:dyDescent="0.25">
      <c r="A18" s="43" t="s">
        <v>79</v>
      </c>
      <c r="B18" s="43"/>
      <c r="C18" s="43"/>
      <c r="D18" s="43"/>
      <c r="E18" s="43"/>
      <c r="F18" s="43"/>
      <c r="G18" s="43"/>
      <c r="H18" s="44">
        <f>SUMIF(G7:G16,"Y",H7:H16)</f>
      </c>
      <c r="I18" s="44">
        <f>SUMIF(G7:G16,"Y",I7:I16)</f>
      </c>
    </row>
    <row r="20" spans="1:1" x14ac:dyDescent="0.25">
      <c r="A20" s="7" t="s">
        <v>80</v>
      </c>
    </row>
    <row r="21" spans="1:9" x14ac:dyDescent="0.25">
      <c r="A21" s="8" t="s">
        <v>81</v>
      </c>
      <c r="B21" s="8"/>
      <c r="C21" s="8"/>
      <c r="D21" s="8"/>
      <c r="E21" s="8"/>
      <c r="F21" s="8"/>
      <c r="G21" s="8"/>
      <c r="H21" s="8"/>
      <c r="I21" s="45">
        <v>64</v>
      </c>
    </row>
    <row r="22" spans="1:9" x14ac:dyDescent="0.25">
      <c r="A22" s="8" t="s">
        <v>82</v>
      </c>
      <c r="B22" s="8"/>
      <c r="C22" s="8"/>
      <c r="D22" s="8"/>
      <c r="E22" s="8"/>
      <c r="F22" s="8"/>
      <c r="G22" s="8"/>
      <c r="H22" s="8"/>
      <c r="I22" s="46">
        <v>3.5</v>
      </c>
    </row>
    <row r="23" spans="1:9" x14ac:dyDescent="0.25">
      <c r="A23" s="8" t="s">
        <v>83</v>
      </c>
      <c r="B23" s="8"/>
      <c r="C23" s="8"/>
      <c r="D23" s="8"/>
      <c r="E23" s="8"/>
      <c r="F23" s="8"/>
      <c r="G23" s="8"/>
      <c r="H23" s="8"/>
      <c r="I23" s="45">
        <v>220</v>
      </c>
    </row>
    <row r="25" ht="22" customHeight="1" spans="1:9" x14ac:dyDescent="0.25">
      <c r="A25" s="13" t="s">
        <v>84</v>
      </c>
      <c r="B25" s="13" t="s">
        <v>34</v>
      </c>
      <c r="C25" s="13" t="s">
        <v>34</v>
      </c>
      <c r="D25" s="13" t="s">
        <v>34</v>
      </c>
      <c r="E25" s="13" t="s">
        <v>34</v>
      </c>
      <c r="F25" s="13" t="s">
        <v>34</v>
      </c>
      <c r="G25" s="13" t="s">
        <v>34</v>
      </c>
      <c r="H25" s="13" t="s">
        <v>34</v>
      </c>
      <c r="I25" s="14" t="s">
        <v>85</v>
      </c>
    </row>
    <row r="26" spans="1:9" x14ac:dyDescent="0.25">
      <c r="A26" s="47" t="s">
        <v>86</v>
      </c>
      <c r="B26" s="47"/>
      <c r="C26" s="47"/>
      <c r="D26" s="47"/>
      <c r="E26" s="47"/>
      <c r="F26" s="47"/>
      <c r="G26" s="47"/>
      <c r="H26" s="47"/>
      <c r="I26" s="44">
        <f>I21*I22</f>
      </c>
    </row>
    <row r="27" spans="1:9" x14ac:dyDescent="0.25">
      <c r="A27" s="47" t="s">
        <v>87</v>
      </c>
      <c r="B27" s="47"/>
      <c r="C27" s="47"/>
      <c r="D27" s="47"/>
      <c r="E27" s="47"/>
      <c r="F27" s="47"/>
      <c r="G27" s="47"/>
      <c r="H27" s="47"/>
      <c r="I27" s="44">
        <f>H17-H18+I26</f>
      </c>
    </row>
    <row r="28" spans="1:9" x14ac:dyDescent="0.25">
      <c r="A28" s="47" t="s">
        <v>88</v>
      </c>
      <c r="B28" s="47"/>
      <c r="C28" s="47"/>
      <c r="D28" s="47"/>
      <c r="E28" s="47"/>
      <c r="F28" s="47"/>
      <c r="G28" s="47"/>
      <c r="H28" s="47"/>
      <c r="I28" s="44">
        <f>I17-I18</f>
      </c>
    </row>
    <row r="29" spans="1:9" x14ac:dyDescent="0.25">
      <c r="A29" s="47" t="s">
        <v>89</v>
      </c>
      <c r="B29" s="47"/>
      <c r="C29" s="47"/>
      <c r="D29" s="47"/>
      <c r="E29" s="47"/>
      <c r="F29" s="47"/>
      <c r="G29" s="47"/>
      <c r="H29" s="47"/>
      <c r="I29" s="44">
        <f>H18+I18</f>
      </c>
    </row>
    <row r="30" ht="22" customHeight="1" spans="1:9" x14ac:dyDescent="0.25">
      <c r="A30" s="25" t="s">
        <v>90</v>
      </c>
      <c r="B30" s="25"/>
      <c r="C30" s="25"/>
      <c r="D30" s="25"/>
      <c r="E30" s="25"/>
      <c r="F30" s="25"/>
      <c r="G30" s="25"/>
      <c r="H30" s="25"/>
      <c r="I30" s="42">
        <f>I27+I28+I29</f>
      </c>
    </row>
    <row r="31" spans="1:9" x14ac:dyDescent="0.25">
      <c r="A31" s="47" t="s">
        <v>91</v>
      </c>
      <c r="B31" s="47"/>
      <c r="C31" s="47"/>
      <c r="D31" s="47"/>
      <c r="E31" s="47"/>
      <c r="F31" s="47"/>
      <c r="G31" s="47"/>
      <c r="H31" s="47"/>
      <c r="I31" s="44">
        <f>I17+I26</f>
      </c>
    </row>
    <row r="33" spans="1:1" x14ac:dyDescent="0.25">
      <c r="A33" s="7" t="s">
        <v>92</v>
      </c>
    </row>
    <row r="34" spans="1:9" x14ac:dyDescent="0.25">
      <c r="A34" s="8" t="s">
        <v>93</v>
      </c>
      <c r="B34" s="8"/>
      <c r="C34" s="8"/>
      <c r="D34" s="8"/>
      <c r="E34" s="8"/>
      <c r="F34" s="8"/>
      <c r="G34" s="8"/>
      <c r="H34" s="8"/>
      <c r="I34" s="32">
        <v>0.1</v>
      </c>
    </row>
    <row r="35" spans="1:9" x14ac:dyDescent="0.25">
      <c r="A35" s="8" t="s">
        <v>94</v>
      </c>
      <c r="B35" s="8"/>
      <c r="C35" s="8"/>
      <c r="D35" s="8"/>
      <c r="E35" s="8"/>
      <c r="F35" s="8"/>
      <c r="G35" s="8"/>
      <c r="H35" s="8"/>
      <c r="I35" s="48">
        <v>4</v>
      </c>
    </row>
    <row r="36" spans="1:9" x14ac:dyDescent="0.25">
      <c r="A36" s="8" t="s">
        <v>95</v>
      </c>
      <c r="B36" s="8"/>
      <c r="C36" s="8"/>
      <c r="D36" s="8"/>
      <c r="E36" s="8"/>
      <c r="F36" s="8"/>
      <c r="G36" s="8"/>
      <c r="H36" s="8"/>
      <c r="I36" s="49">
        <v>12</v>
      </c>
    </row>
    <row r="37" spans="1:9" x14ac:dyDescent="0.25">
      <c r="A37" s="8" t="s">
        <v>96</v>
      </c>
      <c r="B37" s="8"/>
      <c r="C37" s="8"/>
      <c r="D37" s="8"/>
      <c r="E37" s="8"/>
      <c r="F37" s="8"/>
      <c r="G37" s="8"/>
      <c r="H37" s="8"/>
      <c r="I37" s="49">
        <v>12</v>
      </c>
    </row>
    <row r="38" spans="1:9" x14ac:dyDescent="0.25">
      <c r="A38" s="8" t="s">
        <v>97</v>
      </c>
      <c r="B38" s="8"/>
      <c r="C38" s="8"/>
      <c r="D38" s="8"/>
      <c r="E38" s="8"/>
      <c r="F38" s="8"/>
      <c r="G38" s="8"/>
      <c r="H38" s="8"/>
      <c r="I38" s="49">
        <v>8</v>
      </c>
    </row>
    <row r="39" spans="1:9" x14ac:dyDescent="0.25">
      <c r="A39" s="8" t="s">
        <v>98</v>
      </c>
      <c r="B39" s="8"/>
      <c r="C39" s="8"/>
      <c r="D39" s="8"/>
      <c r="E39" s="8"/>
      <c r="F39" s="8"/>
      <c r="G39" s="8"/>
      <c r="H39" s="8"/>
      <c r="I39" s="48">
        <v>10</v>
      </c>
    </row>
    <row r="40" spans="1:9" x14ac:dyDescent="0.25">
      <c r="A40" s="8" t="s">
        <v>99</v>
      </c>
      <c r="B40" s="8"/>
      <c r="C40" s="8"/>
      <c r="D40" s="8"/>
      <c r="E40" s="8"/>
      <c r="F40" s="8"/>
      <c r="G40" s="8"/>
      <c r="H40" s="8"/>
      <c r="I40" s="48">
        <v>4.5</v>
      </c>
    </row>
    <row r="41" spans="1:9" x14ac:dyDescent="0.25">
      <c r="A41" s="8" t="s">
        <v>100</v>
      </c>
      <c r="B41" s="8"/>
      <c r="C41" s="8"/>
      <c r="D41" s="8"/>
      <c r="E41" s="8"/>
      <c r="F41" s="8"/>
      <c r="G41" s="8"/>
      <c r="H41" s="8"/>
      <c r="I41" s="45">
        <v>370</v>
      </c>
    </row>
    <row r="42" spans="1:9" x14ac:dyDescent="0.25">
      <c r="A42" s="8" t="s">
        <v>101</v>
      </c>
      <c r="B42" s="8"/>
      <c r="C42" s="8"/>
      <c r="D42" s="8"/>
      <c r="E42" s="8"/>
      <c r="F42" s="8"/>
      <c r="G42" s="8"/>
      <c r="H42" s="8"/>
      <c r="I42" s="45">
        <v>500</v>
      </c>
    </row>
    <row r="43" spans="1:9" x14ac:dyDescent="0.25">
      <c r="A43" s="8" t="s">
        <v>102</v>
      </c>
      <c r="B43" s="8"/>
      <c r="C43" s="8"/>
      <c r="D43" s="8"/>
      <c r="E43" s="8"/>
      <c r="F43" s="8"/>
      <c r="G43" s="8"/>
      <c r="H43" s="8"/>
      <c r="I43" s="45">
        <v>1000</v>
      </c>
    </row>
    <row r="44" spans="1:9" x14ac:dyDescent="0.25">
      <c r="A44" s="8" t="s">
        <v>103</v>
      </c>
      <c r="B44" s="8"/>
      <c r="C44" s="8"/>
      <c r="D44" s="8"/>
      <c r="E44" s="8"/>
      <c r="F44" s="8"/>
      <c r="G44" s="8"/>
      <c r="H44" s="8"/>
      <c r="I44" s="45">
        <v>1000</v>
      </c>
    </row>
    <row r="45" spans="1:9" x14ac:dyDescent="0.25">
      <c r="A45" s="8" t="s">
        <v>104</v>
      </c>
      <c r="B45" s="8"/>
      <c r="C45" s="8"/>
      <c r="D45" s="8"/>
      <c r="E45" s="8"/>
      <c r="F45" s="8"/>
      <c r="G45" s="8"/>
      <c r="H45" s="8"/>
      <c r="I45" s="49">
        <v>10</v>
      </c>
    </row>
    <row r="46" spans="1:9" x14ac:dyDescent="0.25">
      <c r="A46" s="8" t="s">
        <v>105</v>
      </c>
      <c r="B46" s="8"/>
      <c r="C46" s="8"/>
      <c r="D46" s="8"/>
      <c r="E46" s="8"/>
      <c r="F46" s="8"/>
      <c r="G46" s="8"/>
      <c r="H46" s="8"/>
      <c r="I46" s="45">
        <v>90</v>
      </c>
    </row>
    <row r="47" spans="1:9" x14ac:dyDescent="0.25">
      <c r="A47" s="8" t="s">
        <v>106</v>
      </c>
      <c r="B47" s="8"/>
      <c r="C47" s="8"/>
      <c r="D47" s="8"/>
      <c r="E47" s="8"/>
      <c r="F47" s="8"/>
      <c r="G47" s="8"/>
      <c r="H47" s="8"/>
      <c r="I47" s="45">
        <v>75</v>
      </c>
    </row>
    <row r="48" spans="1:9" x14ac:dyDescent="0.25">
      <c r="A48" s="8" t="s">
        <v>107</v>
      </c>
      <c r="B48" s="8"/>
      <c r="C48" s="8"/>
      <c r="D48" s="8"/>
      <c r="E48" s="8"/>
      <c r="F48" s="8"/>
      <c r="G48" s="8"/>
      <c r="H48" s="8"/>
      <c r="I48" s="45">
        <v>150</v>
      </c>
    </row>
    <row r="50" ht="22" customHeight="1" spans="1:9" x14ac:dyDescent="0.25">
      <c r="A50" s="13" t="s">
        <v>108</v>
      </c>
      <c r="B50" s="13" t="s">
        <v>34</v>
      </c>
      <c r="C50" s="13" t="s">
        <v>34</v>
      </c>
      <c r="D50" s="13" t="s">
        <v>34</v>
      </c>
      <c r="E50" s="13" t="s">
        <v>34</v>
      </c>
      <c r="F50" s="13" t="s">
        <v>34</v>
      </c>
      <c r="G50" s="13" t="s">
        <v>34</v>
      </c>
      <c r="H50" s="12" t="s">
        <v>29</v>
      </c>
      <c r="I50" s="14" t="s">
        <v>109</v>
      </c>
    </row>
    <row r="51" spans="1:9" x14ac:dyDescent="0.25">
      <c r="A51" s="47" t="s">
        <v>110</v>
      </c>
      <c r="B51" s="47"/>
      <c r="C51" s="47"/>
      <c r="D51" s="47"/>
      <c r="E51" s="47"/>
      <c r="F51" s="47"/>
      <c r="G51" s="47"/>
      <c r="H51" s="50">
        <f>I35&amp;"×"&amp;I36</f>
      </c>
      <c r="I51" s="44">
        <f>ROUNDUP(I27*(1+I34)/(I35*I36),0)</f>
      </c>
    </row>
    <row r="52" spans="1:9" x14ac:dyDescent="0.25">
      <c r="A52" s="47" t="s">
        <v>111</v>
      </c>
      <c r="B52" s="47"/>
      <c r="C52" s="47"/>
      <c r="D52" s="47"/>
      <c r="E52" s="47"/>
      <c r="F52" s="47"/>
      <c r="G52" s="47"/>
      <c r="H52" s="50">
        <f>I35&amp;"×"&amp;I37</f>
      </c>
      <c r="I52" s="44">
        <f>ROUNDUP(I28*(1+I34)/(I35*I37),0)</f>
      </c>
    </row>
    <row r="53" spans="1:9" x14ac:dyDescent="0.25">
      <c r="A53" s="47" t="s">
        <v>112</v>
      </c>
      <c r="B53" s="47"/>
      <c r="C53" s="47"/>
      <c r="D53" s="47"/>
      <c r="E53" s="47"/>
      <c r="F53" s="47"/>
      <c r="G53" s="47"/>
      <c r="H53" s="50">
        <f>I35&amp;"×"&amp;I38</f>
      </c>
      <c r="I53" s="44">
        <f>ROUNDUP(I29*(1+I34)/(I35*I38),0)</f>
      </c>
    </row>
    <row r="54" spans="1:9" x14ac:dyDescent="0.25">
      <c r="A54" s="47" t="s">
        <v>113</v>
      </c>
      <c r="B54" s="47"/>
      <c r="C54" s="47"/>
      <c r="D54" s="47"/>
      <c r="E54" s="47"/>
      <c r="F54" s="47"/>
      <c r="G54" s="47"/>
      <c r="H54" s="51" t="s">
        <v>114</v>
      </c>
      <c r="I54" s="44">
        <f>ROUNDUP(I30/1000*I39/I40,0)</f>
      </c>
    </row>
    <row r="55" spans="1:9" x14ac:dyDescent="0.25">
      <c r="A55" s="47" t="s">
        <v>115</v>
      </c>
      <c r="B55" s="47"/>
      <c r="C55" s="47"/>
      <c r="D55" s="47"/>
      <c r="E55" s="47"/>
      <c r="F55" s="47"/>
      <c r="G55" s="47"/>
      <c r="H55" s="51" t="s">
        <v>116</v>
      </c>
      <c r="I55" s="44">
        <f>ROUNDUP(I30/1000*I41/I42,0)</f>
      </c>
    </row>
    <row r="56" spans="1:9" x14ac:dyDescent="0.25">
      <c r="A56" s="47" t="s">
        <v>117</v>
      </c>
      <c r="B56" s="47"/>
      <c r="C56" s="47"/>
      <c r="D56" s="47"/>
      <c r="E56" s="47"/>
      <c r="F56" s="47"/>
      <c r="G56" s="47"/>
      <c r="H56" s="51" t="s">
        <v>118</v>
      </c>
      <c r="I56" s="44">
        <f>ROUNDUP(I30/1000*I43/I44,0)</f>
      </c>
    </row>
    <row r="57" spans="1:9" x14ac:dyDescent="0.25">
      <c r="A57" s="47" t="s">
        <v>119</v>
      </c>
      <c r="B57" s="47"/>
      <c r="C57" s="47"/>
      <c r="D57" s="47"/>
      <c r="E57" s="47"/>
      <c r="F57" s="47"/>
      <c r="G57" s="47"/>
      <c r="H57" s="51" t="s">
        <v>120</v>
      </c>
      <c r="I57" s="44">
        <f>ROUNDUP(I23*(1+I34)/I45,0)</f>
      </c>
    </row>
    <row r="58" spans="1:9" x14ac:dyDescent="0.25">
      <c r="A58" s="47" t="s">
        <v>121</v>
      </c>
      <c r="B58" s="47"/>
      <c r="C58" s="47"/>
      <c r="D58" s="47"/>
      <c r="E58" s="47"/>
      <c r="F58" s="47"/>
      <c r="G58" s="47"/>
      <c r="H58" s="51" t="s">
        <v>122</v>
      </c>
      <c r="I58" s="52">
        <f>ROUND(I30/I46,1)</f>
      </c>
    </row>
    <row r="59" spans="1:9" x14ac:dyDescent="0.25">
      <c r="A59" s="47" t="s">
        <v>123</v>
      </c>
      <c r="B59" s="47"/>
      <c r="C59" s="47"/>
      <c r="D59" s="47"/>
      <c r="E59" s="47"/>
      <c r="F59" s="47"/>
      <c r="G59" s="47"/>
      <c r="H59" s="51" t="s">
        <v>122</v>
      </c>
      <c r="I59" s="52">
        <f>ROUND(I30/I47,1)</f>
      </c>
    </row>
    <row r="60" spans="1:9" x14ac:dyDescent="0.25">
      <c r="A60" s="47" t="s">
        <v>124</v>
      </c>
      <c r="B60" s="47"/>
      <c r="C60" s="47"/>
      <c r="D60" s="47"/>
      <c r="E60" s="47"/>
      <c r="F60" s="47"/>
      <c r="G60" s="47"/>
      <c r="H60" s="51" t="s">
        <v>122</v>
      </c>
      <c r="I60" s="52">
        <f>ROUND(I31/I48,1)</f>
      </c>
    </row>
    <row r="61" spans="1:9" x14ac:dyDescent="0.25">
      <c r="A61" s="47" t="s">
        <v>125</v>
      </c>
      <c r="B61" s="47"/>
      <c r="C61" s="47"/>
      <c r="D61" s="47"/>
      <c r="E61" s="47"/>
      <c r="F61" s="47"/>
      <c r="G61" s="47"/>
      <c r="H61" s="51" t="s">
        <v>122</v>
      </c>
      <c r="I61" s="52">
        <f>ROUND(I30/I46+I30/I47+I31/I48,1)</f>
      </c>
    </row>
    <row r="63" ht="44" customHeight="1" spans="1:9" x14ac:dyDescent="0.25">
      <c r="A63" s="36" t="s">
        <v>126</v>
      </c>
      <c r="B63" s="36"/>
      <c r="C63" s="36"/>
      <c r="D63" s="36"/>
      <c r="E63" s="36"/>
      <c r="F63" s="36"/>
      <c r="G63" s="36"/>
      <c r="H63" s="36"/>
      <c r="I63" s="36"/>
    </row>
    <row r="65" ht="26" customHeight="1" spans="1:9" x14ac:dyDescent="0.25">
      <c r="A65" s="37" t="s">
        <v>127</v>
      </c>
      <c r="B65" s="37"/>
      <c r="C65" s="37"/>
      <c r="D65" s="37"/>
      <c r="E65" s="37"/>
      <c r="F65" s="37"/>
      <c r="G65" s="37"/>
      <c r="H65" s="37"/>
      <c r="I65" s="37"/>
    </row>
  </sheetData>
  <mergeCells count="37">
    <mergeCell ref="A18:G18"/>
    <mergeCell ref="A21:H21"/>
    <mergeCell ref="A22:H22"/>
    <mergeCell ref="A23:H23"/>
    <mergeCell ref="A26:H26"/>
    <mergeCell ref="A27:H27"/>
    <mergeCell ref="A28:H28"/>
    <mergeCell ref="A29:H29"/>
    <mergeCell ref="A31:H31"/>
    <mergeCell ref="A34:H34"/>
    <mergeCell ref="A35:H35"/>
    <mergeCell ref="A36:H36"/>
    <mergeCell ref="A37:H37"/>
    <mergeCell ref="A38:H38"/>
    <mergeCell ref="A39:H39"/>
    <mergeCell ref="A40:H40"/>
    <mergeCell ref="A41:H41"/>
    <mergeCell ref="A42:H42"/>
    <mergeCell ref="A43:H43"/>
    <mergeCell ref="A44:H44"/>
    <mergeCell ref="A45:H45"/>
    <mergeCell ref="A46:H46"/>
    <mergeCell ref="A47:H47"/>
    <mergeCell ref="A48:H48"/>
    <mergeCell ref="A51:G51"/>
    <mergeCell ref="A52:G52"/>
    <mergeCell ref="A53:G53"/>
    <mergeCell ref="A54:G54"/>
    <mergeCell ref="A55:G55"/>
    <mergeCell ref="A56:G56"/>
    <mergeCell ref="A57:G57"/>
    <mergeCell ref="A58:G58"/>
    <mergeCell ref="A59:G59"/>
    <mergeCell ref="A60:G60"/>
    <mergeCell ref="A61:G61"/>
    <mergeCell ref="A63:I63"/>
    <mergeCell ref="A65:I65"/>
  </mergeCells>
  <dataValidations count="1">
    <dataValidation type="list" allowBlank="1" showErrorMessage="1" errorTitle="Pick from the list" error="Choose one of: Y, N" sqref="G7:G16">
      <formula1>"Y,N"</formula1>
    </dataValidation>
  </dataValidations>
  <hyperlinks>
    <hyperlink ref="A65"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buildworkpro.com/templates&amp;C&amp;8&amp;K8B93A1Drywall Takeoff&amp;R&amp;8&amp;K8B93A1Page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workbookViewId="0" showGridLines="0">
      <pane ySplit="10" topLeftCell="A11" activePane="bottomLeft" state="frozen"/>
      <selection pane="bottomLeft"/>
    </sheetView>
  </sheetViews>
  <sheetFormatPr defaultRowHeight="15" outlineLevelRow="0" outlineLevelCol="0" x14ac:dyDescent="55"/>
  <cols>
    <col min="1" max="1" width="40" customWidth="1"/>
    <col min="2" max="2" width="7" customWidth="1"/>
    <col min="3" max="3" width="12" customWidth="1"/>
    <col min="4" max="4" width="10" customWidth="1"/>
    <col min="5" max="6" width="12" customWidth="1"/>
    <col min="7" max="7" width="13" customWidth="1"/>
    <col min="8" max="8" width="14" customWidth="1"/>
  </cols>
  <sheetData>
    <row r="1" ht="30" customHeight="1" spans="1:1" x14ac:dyDescent="0.25">
      <c r="A1" s="1" t="s">
        <v>128</v>
      </c>
    </row>
    <row r="2" spans="1:1" x14ac:dyDescent="0.25">
      <c r="A2" s="3" t="s">
        <v>129</v>
      </c>
    </row>
    <row r="3" ht="6" customHeight="1" spans="1:8" x14ac:dyDescent="0.25">
      <c r="A3" s="4"/>
      <c r="B3" s="4"/>
      <c r="C3" s="4"/>
      <c r="D3" s="4"/>
      <c r="E3" s="4"/>
      <c r="F3" s="4"/>
      <c r="G3" s="4"/>
      <c r="H3" s="4"/>
    </row>
    <row r="4" spans="1:2" x14ac:dyDescent="0.25">
      <c r="A4" s="5"/>
      <c r="B4" s="6" t="s">
        <v>3</v>
      </c>
    </row>
    <row r="6" spans="1:4" x14ac:dyDescent="0.25">
      <c r="A6" s="8" t="s">
        <v>130</v>
      </c>
      <c r="B6" s="8"/>
      <c r="C6" s="8"/>
      <c r="D6" s="53">
        <v>46</v>
      </c>
    </row>
    <row r="7" spans="1:4" x14ac:dyDescent="0.25">
      <c r="A7" s="8" t="s">
        <v>131</v>
      </c>
      <c r="B7" s="8"/>
      <c r="C7" s="8"/>
      <c r="D7" s="32">
        <v>0.15</v>
      </c>
    </row>
    <row r="8" spans="1:4" x14ac:dyDescent="0.25">
      <c r="A8" s="8" t="s">
        <v>132</v>
      </c>
      <c r="B8" s="8"/>
      <c r="C8" s="8"/>
      <c r="D8" s="32">
        <v>0.2</v>
      </c>
    </row>
    <row r="10" ht="22" customHeight="1" spans="1:8" x14ac:dyDescent="0.25">
      <c r="A10" s="13" t="s">
        <v>133</v>
      </c>
      <c r="B10" s="12" t="s">
        <v>29</v>
      </c>
      <c r="C10" s="14" t="s">
        <v>134</v>
      </c>
      <c r="D10" s="14" t="s">
        <v>135</v>
      </c>
      <c r="E10" s="14" t="s">
        <v>136</v>
      </c>
      <c r="F10" s="14" t="s">
        <v>137</v>
      </c>
      <c r="G10" s="14" t="s">
        <v>138</v>
      </c>
      <c r="H10" s="14" t="s">
        <v>139</v>
      </c>
    </row>
    <row r="11" spans="1:8" x14ac:dyDescent="0.25">
      <c r="A11" s="17" t="s">
        <v>140</v>
      </c>
      <c r="B11" s="19" t="s">
        <v>141</v>
      </c>
      <c r="C11" s="20">
        <v>440</v>
      </c>
      <c r="D11" s="54">
        <v>9</v>
      </c>
      <c r="E11" s="20">
        <v>30</v>
      </c>
      <c r="F11" s="21">
        <f>IF(A11="","",N(C11)+N(D11)*$D$6+N(E11))</f>
      </c>
      <c r="G11" s="21">
        <f>IF(OR(F11="",$D$8&gt;=1),"",ROUND(F11*(1+$D$7)/(1-$D$8),2))</f>
      </c>
      <c r="H11" s="21">
        <f>IF(G11="","",G11-F11*(1+$D$7))</f>
      </c>
    </row>
    <row r="12" spans="1:8" x14ac:dyDescent="0.25">
      <c r="A12" s="17" t="s">
        <v>142</v>
      </c>
      <c r="B12" s="19" t="s">
        <v>141</v>
      </c>
      <c r="C12" s="20">
        <v>480</v>
      </c>
      <c r="D12" s="54">
        <v>11</v>
      </c>
      <c r="E12" s="20">
        <v>30</v>
      </c>
      <c r="F12" s="21">
        <f>IF(A12="","",N(C12)+N(D12)*$D$6+N(E12))</f>
      </c>
      <c r="G12" s="21">
        <f>IF(OR(F12="",$D$8&gt;=1),"",ROUND(F12*(1+$D$7)/(1-$D$8),2))</f>
      </c>
      <c r="H12" s="21">
        <f>IF(G12="","",G12-F12*(1+$D$7))</f>
      </c>
    </row>
    <row r="13" spans="1:8" x14ac:dyDescent="0.25">
      <c r="A13" s="17" t="s">
        <v>143</v>
      </c>
      <c r="B13" s="19" t="s">
        <v>141</v>
      </c>
      <c r="C13" s="20">
        <v>620</v>
      </c>
      <c r="D13" s="54">
        <v>12</v>
      </c>
      <c r="E13" s="20">
        <v>30</v>
      </c>
      <c r="F13" s="21">
        <f>IF(A13="","",N(C13)+N(D13)*$D$6+N(E13))</f>
      </c>
      <c r="G13" s="21">
        <f>IF(OR(F13="",$D$8&gt;=1),"",ROUND(F13*(1+$D$7)/(1-$D$8),2))</f>
      </c>
      <c r="H13" s="21">
        <f>IF(G13="","",G13-F13*(1+$D$7))</f>
      </c>
    </row>
    <row r="14" spans="1:8" x14ac:dyDescent="0.25">
      <c r="A14" s="17" t="s">
        <v>144</v>
      </c>
      <c r="B14" s="19" t="s">
        <v>145</v>
      </c>
      <c r="C14" s="20">
        <v>1.6</v>
      </c>
      <c r="D14" s="54">
        <v>0.12</v>
      </c>
      <c r="E14" s="20">
        <v>0.15</v>
      </c>
      <c r="F14" s="21">
        <f>IF(A14="","",N(C14)+N(D14)*$D$6+N(E14))</f>
      </c>
      <c r="G14" s="21">
        <f>IF(OR(F14="",$D$8&gt;=1),"",ROUND(F14*(1+$D$7)/(1-$D$8),2))</f>
      </c>
      <c r="H14" s="21">
        <f>IF(G14="","",G14-F14*(1+$D$7))</f>
      </c>
    </row>
    <row r="15" spans="1:8" x14ac:dyDescent="0.25">
      <c r="A15" s="17" t="s">
        <v>146</v>
      </c>
      <c r="B15" s="19" t="s">
        <v>141</v>
      </c>
      <c r="C15" s="20">
        <v>70</v>
      </c>
      <c r="D15" s="54">
        <v>13.5</v>
      </c>
      <c r="E15" s="20">
        <v>25</v>
      </c>
      <c r="F15" s="21">
        <f>IF(A15="","",N(C15)+N(D15)*$D$6+N(E15))</f>
      </c>
      <c r="G15" s="21">
        <f>IF(OR(F15="",$D$8&gt;=1),"",ROUND(F15*(1+$D$7)/(1-$D$8),2))</f>
      </c>
      <c r="H15" s="21">
        <f>IF(G15="","",G15-F15*(1+$D$7))</f>
      </c>
    </row>
    <row r="16" spans="1:8" x14ac:dyDescent="0.25">
      <c r="A16" s="17" t="s">
        <v>147</v>
      </c>
      <c r="B16" s="19" t="s">
        <v>145</v>
      </c>
      <c r="C16" s="20">
        <v>0.45</v>
      </c>
      <c r="D16" s="54">
        <v>0.03</v>
      </c>
      <c r="E16" s="20">
        <v>0.05</v>
      </c>
      <c r="F16" s="21">
        <f>IF(A16="","",N(C16)+N(D16)*$D$6+N(E16))</f>
      </c>
      <c r="G16" s="21">
        <f>IF(OR(F16="",$D$8&gt;=1),"",ROUND(F16*(1+$D$7)/(1-$D$8),2))</f>
      </c>
      <c r="H16" s="21">
        <f>IF(G16="","",G16-F16*(1+$D$7))</f>
      </c>
    </row>
    <row r="17" spans="1:8" x14ac:dyDescent="0.25">
      <c r="A17" s="17" t="s">
        <v>148</v>
      </c>
      <c r="B17" s="19" t="s">
        <v>114</v>
      </c>
      <c r="C17" s="20">
        <v>22</v>
      </c>
      <c r="D17" s="54">
        <v>2.2</v>
      </c>
      <c r="E17" s="20">
        <v>8</v>
      </c>
      <c r="F17" s="21">
        <f>IF(A17="","",N(C17)+N(D17)*$D$6+N(E17))</f>
      </c>
      <c r="G17" s="21">
        <f>IF(OR(F17="",$D$8&gt;=1),"",ROUND(F17*(1+$D$7)/(1-$D$8),2))</f>
      </c>
      <c r="H17" s="21">
        <f>IF(G17="","",G17-F17*(1+$D$7))</f>
      </c>
    </row>
    <row r="18" spans="1:8" x14ac:dyDescent="0.25">
      <c r="A18" s="17" t="s">
        <v>149</v>
      </c>
      <c r="B18" s="19" t="s">
        <v>141</v>
      </c>
      <c r="C18" s="20">
        <v>45</v>
      </c>
      <c r="D18" s="54">
        <v>7</v>
      </c>
      <c r="E18" s="20">
        <v>70</v>
      </c>
      <c r="F18" s="21">
        <f>IF(A18="","",N(C18)+N(D18)*$D$6+N(E18))</f>
      </c>
      <c r="G18" s="21">
        <f>IF(OR(F18="",$D$8&gt;=1),"",ROUND(F18*(1+$D$7)/(1-$D$8),2))</f>
      </c>
      <c r="H18" s="21">
        <f>IF(G18="","",G18-F18*(1+$D$7))</f>
      </c>
    </row>
    <row r="19" spans="1:8" x14ac:dyDescent="0.25">
      <c r="A19" s="17"/>
      <c r="B19" s="19"/>
      <c r="C19" s="20"/>
      <c r="D19" s="54"/>
      <c r="E19" s="20"/>
      <c r="F19" s="21">
        <f>IF(A19="","",N(C19)+N(D19)*$D$6+N(E19))</f>
      </c>
      <c r="G19" s="21">
        <f>IF(OR(F19="",$D$8&gt;=1),"",ROUND(F19*(1+$D$7)/(1-$D$8),2))</f>
      </c>
      <c r="H19" s="21">
        <f>IF(G19="","",G19-F19*(1+$D$7))</f>
      </c>
    </row>
    <row r="20" spans="1:8" x14ac:dyDescent="0.25">
      <c r="A20" s="17"/>
      <c r="B20" s="19"/>
      <c r="C20" s="20"/>
      <c r="D20" s="54"/>
      <c r="E20" s="20"/>
      <c r="F20" s="21">
        <f>IF(A20="","",N(C20)+N(D20)*$D$6+N(E20))</f>
      </c>
      <c r="G20" s="21">
        <f>IF(OR(F20="",$D$8&gt;=1),"",ROUND(F20*(1+$D$7)/(1-$D$8),2))</f>
      </c>
      <c r="H20" s="21">
        <f>IF(G20="","",G20-F20*(1+$D$7))</f>
      </c>
    </row>
    <row r="21" spans="1:8" x14ac:dyDescent="0.25">
      <c r="A21" s="17"/>
      <c r="B21" s="19"/>
      <c r="C21" s="20"/>
      <c r="D21" s="54"/>
      <c r="E21" s="20"/>
      <c r="F21" s="21">
        <f>IF(A21="","",N(C21)+N(D21)*$D$6+N(E21))</f>
      </c>
      <c r="G21" s="21">
        <f>IF(OR(F21="",$D$8&gt;=1),"",ROUND(F21*(1+$D$7)/(1-$D$8),2))</f>
      </c>
      <c r="H21" s="21">
        <f>IF(G21="","",G21-F21*(1+$D$7))</f>
      </c>
    </row>
    <row r="22" spans="1:8" x14ac:dyDescent="0.25">
      <c r="A22" s="17"/>
      <c r="B22" s="19"/>
      <c r="C22" s="20"/>
      <c r="D22" s="54"/>
      <c r="E22" s="20"/>
      <c r="F22" s="21">
        <f>IF(A22="","",N(C22)+N(D22)*$D$6+N(E22))</f>
      </c>
      <c r="G22" s="21">
        <f>IF(OR(F22="",$D$8&gt;=1),"",ROUND(F22*(1+$D$7)/(1-$D$8),2))</f>
      </c>
      <c r="H22" s="21">
        <f>IF(G22="","",G22-F22*(1+$D$7))</f>
      </c>
    </row>
    <row r="23" spans="1:8" x14ac:dyDescent="0.25">
      <c r="A23" s="17"/>
      <c r="B23" s="19"/>
      <c r="C23" s="20"/>
      <c r="D23" s="54"/>
      <c r="E23" s="20"/>
      <c r="F23" s="21">
        <f>IF(A23="","",N(C23)+N(D23)*$D$6+N(E23))</f>
      </c>
      <c r="G23" s="21">
        <f>IF(OR(F23="",$D$8&gt;=1),"",ROUND(F23*(1+$D$7)/(1-$D$8),2))</f>
      </c>
      <c r="H23" s="21">
        <f>IF(G23="","",G23-F23*(1+$D$7))</f>
      </c>
    </row>
    <row r="24" spans="1:8" x14ac:dyDescent="0.25">
      <c r="A24" s="17"/>
      <c r="B24" s="19"/>
      <c r="C24" s="20"/>
      <c r="D24" s="54"/>
      <c r="E24" s="20"/>
      <c r="F24" s="21">
        <f>IF(A24="","",N(C24)+N(D24)*$D$6+N(E24))</f>
      </c>
      <c r="G24" s="21">
        <f>IF(OR(F24="",$D$8&gt;=1),"",ROUND(F24*(1+$D$7)/(1-$D$8),2))</f>
      </c>
      <c r="H24" s="21">
        <f>IF(G24="","",G24-F24*(1+$D$7))</f>
      </c>
    </row>
    <row r="26" ht="44" customHeight="1" spans="1:8" x14ac:dyDescent="0.25">
      <c r="A26" s="36" t="s">
        <v>150</v>
      </c>
      <c r="B26" s="36"/>
      <c r="C26" s="36"/>
      <c r="D26" s="36"/>
      <c r="E26" s="36"/>
      <c r="F26" s="36"/>
      <c r="G26" s="36"/>
      <c r="H26" s="36"/>
    </row>
    <row r="28" ht="32" customHeight="1" spans="1:8" x14ac:dyDescent="0.25">
      <c r="A28" s="36" t="s">
        <v>151</v>
      </c>
      <c r="B28" s="36"/>
      <c r="C28" s="36"/>
      <c r="D28" s="36"/>
      <c r="E28" s="36"/>
      <c r="F28" s="36"/>
      <c r="G28" s="36"/>
      <c r="H28" s="36"/>
    </row>
    <row r="30" ht="26" customHeight="1" spans="1:8" x14ac:dyDescent="0.25">
      <c r="A30" s="37" t="s">
        <v>152</v>
      </c>
      <c r="B30" s="37"/>
      <c r="C30" s="37"/>
      <c r="D30" s="37"/>
      <c r="E30" s="37"/>
      <c r="F30" s="37"/>
      <c r="G30" s="37"/>
      <c r="H30" s="37"/>
    </row>
  </sheetData>
  <mergeCells count="6">
    <mergeCell ref="A6:C6"/>
    <mergeCell ref="A7:C7"/>
    <mergeCell ref="A8:C8"/>
    <mergeCell ref="A26:H26"/>
    <mergeCell ref="A28:H28"/>
    <mergeCell ref="A30:H30"/>
  </mergeCells>
  <hyperlinks>
    <hyperlink ref="A30"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buildworkpro.com/templates&amp;C&amp;8&amp;K8B93A1Unit Prices&amp;R&amp;8&amp;K8B93A1Page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20"/>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153</v>
      </c>
    </row>
    <row r="2" ht="6" customHeight="1" spans="1:2" x14ac:dyDescent="0.25">
      <c r="A2" s="4"/>
      <c r="B2" s="4"/>
    </row>
    <row r="4" ht="60" customHeight="1" spans="1:2" x14ac:dyDescent="0.25">
      <c r="A4" s="55" t="s">
        <v>154</v>
      </c>
      <c r="B4" s="56" t="s">
        <v>155</v>
      </c>
    </row>
    <row r="5" ht="45" customHeight="1" spans="1:2" x14ac:dyDescent="0.25">
      <c r="A5" s="55" t="s">
        <v>156</v>
      </c>
      <c r="B5" s="56" t="s">
        <v>157</v>
      </c>
    </row>
    <row r="6" ht="30" customHeight="1" spans="1:2" x14ac:dyDescent="0.25">
      <c r="A6" s="55" t="s">
        <v>158</v>
      </c>
      <c r="B6" s="56" t="s">
        <v>159</v>
      </c>
    </row>
    <row r="7" ht="45" customHeight="1" spans="1:2" x14ac:dyDescent="0.25">
      <c r="A7" s="55" t="s">
        <v>160</v>
      </c>
      <c r="B7" s="56" t="s">
        <v>161</v>
      </c>
    </row>
    <row r="8" ht="30" customHeight="1" spans="1:2" x14ac:dyDescent="0.25">
      <c r="A8" s="55" t="s">
        <v>162</v>
      </c>
      <c r="B8" s="56" t="s">
        <v>163</v>
      </c>
    </row>
    <row r="9" ht="30" customHeight="1" spans="1:2" x14ac:dyDescent="0.25">
      <c r="A9" s="55" t="s">
        <v>164</v>
      </c>
      <c r="B9" s="56" t="s">
        <v>165</v>
      </c>
    </row>
    <row r="11" spans="2:2" x14ac:dyDescent="0.25">
      <c r="B11" s="7" t="s">
        <v>166</v>
      </c>
    </row>
    <row r="12" ht="30" customHeight="1" spans="1:2" x14ac:dyDescent="0.25">
      <c r="A12" s="57" t="s">
        <v>167</v>
      </c>
      <c r="B12" s="58" t="s">
        <v>168</v>
      </c>
    </row>
    <row r="13" ht="30" customHeight="1" spans="1:2" x14ac:dyDescent="0.25">
      <c r="A13" s="57" t="s">
        <v>167</v>
      </c>
      <c r="B13" s="58" t="s">
        <v>169</v>
      </c>
    </row>
    <row r="14" ht="30" customHeight="1" spans="1:2" x14ac:dyDescent="0.25">
      <c r="A14" s="57" t="s">
        <v>167</v>
      </c>
      <c r="B14" s="58" t="s">
        <v>170</v>
      </c>
    </row>
    <row r="15" ht="30" customHeight="1" spans="1:2" x14ac:dyDescent="0.25">
      <c r="A15" s="57" t="s">
        <v>167</v>
      </c>
      <c r="B15" s="58" t="s">
        <v>171</v>
      </c>
    </row>
    <row r="17" ht="44" customHeight="1" spans="1:2" x14ac:dyDescent="0.25">
      <c r="A17" s="36" t="s">
        <v>172</v>
      </c>
      <c r="B17" s="36"/>
    </row>
    <row r="18" spans="2:2" x14ac:dyDescent="0.25">
      <c r="B18" s="59" t="s">
        <v>173</v>
      </c>
    </row>
    <row r="20" ht="78" customHeight="1" spans="1:2" x14ac:dyDescent="0.25">
      <c r="A20" s="37" t="s">
        <v>174</v>
      </c>
      <c r="B20" s="37"/>
    </row>
  </sheetData>
  <mergeCells count="2">
    <mergeCell ref="A17:B17"/>
    <mergeCell ref="A20:B20"/>
  </mergeCells>
  <hyperlinks>
    <hyperlink ref="B18" r:id="rId1"/>
    <hyperlink ref="A20"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Estimate</vt:lpstr>
      <vt:lpstr>Drywall Takeoff</vt:lpstr>
      <vt:lpstr>Unit Prices</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Drywall Estimate Template</dc:title>
  <dc:subject>Drywall Estimate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